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FI 1-6-26\Izvršenje FP 1-6-26\"/>
    </mc:Choice>
  </mc:AlternateContent>
  <xr:revisionPtr revIDLastSave="0" documentId="13_ncr:1_{B372CB90-E86B-45A4-94A3-491EEE2831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List2" sheetId="13" r:id="rId6"/>
    <sheet name="Račun fin prema izvorima f" sheetId="10" r:id="rId7"/>
    <sheet name="Programska klasifikacija" sheetId="7" r:id="rId8"/>
    <sheet name="List3" sheetId="14" r:id="rId9"/>
    <sheet name="List1" sheetId="12" r:id="rId10"/>
  </sheets>
  <definedNames>
    <definedName name="_xlnm.Print_Area" localSheetId="1">' Račun prihoda i rashoda'!$B$2:$L$90</definedName>
    <definedName name="_xlnm.Print_Area" localSheetId="3">'Rashodi prema funkcijskoj k '!$B$2:$H$10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8" l="1"/>
  <c r="L15" i="1"/>
  <c r="H116" i="7"/>
  <c r="H69" i="7"/>
  <c r="H34" i="7"/>
  <c r="J84" i="3"/>
  <c r="K9" i="1"/>
  <c r="G33" i="7"/>
  <c r="F33" i="7"/>
  <c r="H9" i="1"/>
  <c r="G23" i="1"/>
  <c r="I34" i="3"/>
  <c r="H34" i="3"/>
  <c r="H9" i="11"/>
  <c r="H8" i="11"/>
  <c r="G9" i="11"/>
  <c r="G8" i="11"/>
  <c r="H19" i="8"/>
  <c r="H18" i="8"/>
  <c r="H17" i="8"/>
  <c r="H16" i="8"/>
  <c r="H15" i="8"/>
  <c r="H14" i="8"/>
  <c r="H11" i="8"/>
  <c r="H10" i="8"/>
  <c r="H9" i="8"/>
  <c r="H8" i="8"/>
  <c r="H7" i="8"/>
  <c r="G9" i="8"/>
  <c r="G16" i="8"/>
  <c r="G14" i="8"/>
  <c r="G8" i="8"/>
  <c r="G7" i="8"/>
  <c r="K87" i="3"/>
  <c r="K85" i="3"/>
  <c r="K81" i="3"/>
  <c r="K78" i="3"/>
  <c r="K77" i="3"/>
  <c r="K72" i="3"/>
  <c r="K70" i="3"/>
  <c r="K69" i="3"/>
  <c r="K67" i="3"/>
  <c r="K66" i="3"/>
  <c r="K64" i="3"/>
  <c r="K63" i="3"/>
  <c r="K62" i="3"/>
  <c r="K61" i="3"/>
  <c r="K60" i="3"/>
  <c r="K59" i="3"/>
  <c r="K57" i="3"/>
  <c r="K56" i="3"/>
  <c r="K54" i="3"/>
  <c r="K53" i="3"/>
  <c r="K52" i="3"/>
  <c r="K51" i="3"/>
  <c r="K50" i="3"/>
  <c r="K49" i="3"/>
  <c r="K47" i="3"/>
  <c r="K46" i="3"/>
  <c r="K45" i="3"/>
  <c r="K42" i="3"/>
  <c r="K40" i="3"/>
  <c r="K38" i="3"/>
  <c r="K37" i="3"/>
  <c r="K26" i="3"/>
  <c r="K25" i="3"/>
  <c r="K20" i="3"/>
  <c r="K19" i="3"/>
  <c r="M14" i="1"/>
  <c r="M13" i="1"/>
  <c r="M10" i="1"/>
  <c r="L14" i="1"/>
  <c r="L13" i="1"/>
  <c r="L10" i="1"/>
  <c r="H17" i="7" l="1"/>
  <c r="I17" i="7" s="1"/>
  <c r="H22" i="7"/>
  <c r="I22" i="7" s="1"/>
  <c r="H28" i="7"/>
  <c r="I28" i="7" s="1"/>
  <c r="H36" i="7"/>
  <c r="I36" i="7" s="1"/>
  <c r="H61" i="7"/>
  <c r="I61" i="7" s="1"/>
  <c r="H65" i="7"/>
  <c r="I65" i="7" s="1"/>
  <c r="I69" i="7"/>
  <c r="H76" i="7"/>
  <c r="I76" i="7" s="1"/>
  <c r="H80" i="7"/>
  <c r="H85" i="7"/>
  <c r="I85" i="7" s="1"/>
  <c r="H90" i="7"/>
  <c r="I90" i="7" s="1"/>
  <c r="H96" i="7"/>
  <c r="I96" i="7" s="1"/>
  <c r="H102" i="7"/>
  <c r="I102" i="7" s="1"/>
  <c r="H108" i="7"/>
  <c r="I108" i="7" s="1"/>
  <c r="I116" i="7"/>
  <c r="G16" i="7"/>
  <c r="G27" i="7"/>
  <c r="G32" i="7"/>
  <c r="G68" i="7"/>
  <c r="G75" i="7"/>
  <c r="G79" i="7"/>
  <c r="G84" i="7"/>
  <c r="G89" i="7"/>
  <c r="G88" i="7" s="1"/>
  <c r="G95" i="7"/>
  <c r="G94" i="7" s="1"/>
  <c r="G93" i="7" s="1"/>
  <c r="G101" i="7"/>
  <c r="G100" i="7" s="1"/>
  <c r="G99" i="7" s="1"/>
  <c r="G107" i="7"/>
  <c r="G115" i="7"/>
  <c r="F16" i="7"/>
  <c r="F15" i="7" s="1"/>
  <c r="F27" i="7"/>
  <c r="F26" i="7" s="1"/>
  <c r="F32" i="7"/>
  <c r="F68" i="7"/>
  <c r="F67" i="7" s="1"/>
  <c r="F75" i="7"/>
  <c r="F74" i="7" s="1"/>
  <c r="F79" i="7"/>
  <c r="F78" i="7" s="1"/>
  <c r="F84" i="7"/>
  <c r="F83" i="7" s="1"/>
  <c r="F82" i="7" s="1"/>
  <c r="F89" i="7"/>
  <c r="F88" i="7" s="1"/>
  <c r="F87" i="7" s="1"/>
  <c r="F95" i="7"/>
  <c r="F94" i="7" s="1"/>
  <c r="F93" i="7" s="1"/>
  <c r="F101" i="7"/>
  <c r="F100" i="7" s="1"/>
  <c r="F99" i="7" s="1"/>
  <c r="F107" i="7"/>
  <c r="F106" i="7" s="1"/>
  <c r="F105" i="7" s="1"/>
  <c r="F115" i="7"/>
  <c r="F114" i="7" s="1"/>
  <c r="F113" i="7" s="1"/>
  <c r="F7" i="11"/>
  <c r="F6" i="11" s="1"/>
  <c r="E7" i="11"/>
  <c r="E6" i="11" s="1"/>
  <c r="D7" i="11"/>
  <c r="D6" i="11" s="1"/>
  <c r="C7" i="11"/>
  <c r="C6" i="11" s="1"/>
  <c r="F13" i="8"/>
  <c r="E13" i="8"/>
  <c r="D13" i="8"/>
  <c r="C13" i="8"/>
  <c r="F6" i="8"/>
  <c r="E6" i="8"/>
  <c r="H6" i="8" s="1"/>
  <c r="D6" i="8"/>
  <c r="C6" i="8"/>
  <c r="J36" i="3"/>
  <c r="J39" i="3"/>
  <c r="J41" i="3"/>
  <c r="J44" i="3"/>
  <c r="J48" i="3"/>
  <c r="J55" i="3"/>
  <c r="J65" i="3"/>
  <c r="J74" i="3"/>
  <c r="J73" i="3" s="1"/>
  <c r="L73" i="3" s="1"/>
  <c r="J80" i="3"/>
  <c r="J79" i="3" s="1"/>
  <c r="L79" i="3" s="1"/>
  <c r="J88" i="3"/>
  <c r="J23" i="3"/>
  <c r="L23" i="3" s="1"/>
  <c r="I82" i="3"/>
  <c r="I33" i="3" s="1"/>
  <c r="H82" i="3"/>
  <c r="H33" i="3" s="1"/>
  <c r="G88" i="3"/>
  <c r="G84" i="3"/>
  <c r="G80" i="3"/>
  <c r="G74" i="3"/>
  <c r="G65" i="3"/>
  <c r="G55" i="3"/>
  <c r="G48" i="3"/>
  <c r="G44" i="3"/>
  <c r="G41" i="3"/>
  <c r="G39" i="3"/>
  <c r="G36" i="3"/>
  <c r="J24" i="3"/>
  <c r="J18" i="3"/>
  <c r="J17" i="3" s="1"/>
  <c r="L17" i="3" s="1"/>
  <c r="J21" i="3"/>
  <c r="J15" i="3"/>
  <c r="J14" i="3" s="1"/>
  <c r="J12" i="3"/>
  <c r="J11" i="3" s="1"/>
  <c r="L11" i="3" s="1"/>
  <c r="I10" i="3"/>
  <c r="H10" i="3"/>
  <c r="H9" i="3" s="1"/>
  <c r="G24" i="3"/>
  <c r="G21" i="3"/>
  <c r="G18" i="3"/>
  <c r="G15" i="3"/>
  <c r="G12" i="3"/>
  <c r="K12" i="1"/>
  <c r="J12" i="1"/>
  <c r="J9" i="1"/>
  <c r="M9" i="1" s="1"/>
  <c r="H12" i="1"/>
  <c r="H15" i="1" s="1"/>
  <c r="G12" i="1"/>
  <c r="G9" i="1"/>
  <c r="L9" i="1" s="1"/>
  <c r="G6" i="11" l="1"/>
  <c r="H13" i="8"/>
  <c r="G6" i="8"/>
  <c r="K65" i="3"/>
  <c r="K55" i="3"/>
  <c r="K48" i="3"/>
  <c r="K44" i="3"/>
  <c r="K36" i="3"/>
  <c r="K39" i="3"/>
  <c r="K41" i="3"/>
  <c r="L14" i="3"/>
  <c r="K16" i="3"/>
  <c r="M12" i="1"/>
  <c r="H75" i="7"/>
  <c r="H74" i="7" s="1"/>
  <c r="G13" i="8"/>
  <c r="J83" i="3"/>
  <c r="K84" i="3"/>
  <c r="G79" i="3"/>
  <c r="K79" i="3" s="1"/>
  <c r="K80" i="3"/>
  <c r="G73" i="3"/>
  <c r="K73" i="3" s="1"/>
  <c r="K74" i="3"/>
  <c r="G23" i="3"/>
  <c r="K23" i="3" s="1"/>
  <c r="K24" i="3"/>
  <c r="K18" i="3"/>
  <c r="G17" i="3"/>
  <c r="K17" i="3" s="1"/>
  <c r="G14" i="3"/>
  <c r="K14" i="3" s="1"/>
  <c r="K15" i="3"/>
  <c r="G11" i="3"/>
  <c r="K15" i="1"/>
  <c r="K23" i="1" s="1"/>
  <c r="L23" i="1" s="1"/>
  <c r="L12" i="1"/>
  <c r="H68" i="7"/>
  <c r="H67" i="7" s="1"/>
  <c r="H115" i="7"/>
  <c r="H114" i="7" s="1"/>
  <c r="H113" i="7" s="1"/>
  <c r="H107" i="7"/>
  <c r="H106" i="7" s="1"/>
  <c r="H105" i="7" s="1"/>
  <c r="H101" i="7"/>
  <c r="H95" i="7"/>
  <c r="H89" i="7"/>
  <c r="H84" i="7"/>
  <c r="H83" i="7" s="1"/>
  <c r="H82" i="7" s="1"/>
  <c r="H79" i="7"/>
  <c r="H78" i="7" s="1"/>
  <c r="H33" i="7"/>
  <c r="H32" i="7" s="1"/>
  <c r="I32" i="7" s="1"/>
  <c r="H27" i="7"/>
  <c r="H26" i="7" s="1"/>
  <c r="H16" i="7"/>
  <c r="H15" i="7" s="1"/>
  <c r="I9" i="3"/>
  <c r="H6" i="11"/>
  <c r="G67" i="7"/>
  <c r="G74" i="7"/>
  <c r="I74" i="7" s="1"/>
  <c r="G78" i="7"/>
  <c r="G83" i="7"/>
  <c r="G106" i="7"/>
  <c r="G114" i="7"/>
  <c r="G26" i="7"/>
  <c r="G15" i="7"/>
  <c r="F14" i="7"/>
  <c r="F13" i="7" s="1"/>
  <c r="F12" i="7" s="1"/>
  <c r="F11" i="7" s="1"/>
  <c r="F10" i="7" s="1"/>
  <c r="F9" i="7" s="1"/>
  <c r="F8" i="7" s="1"/>
  <c r="J15" i="1"/>
  <c r="H7" i="11"/>
  <c r="G7" i="11"/>
  <c r="J43" i="3"/>
  <c r="L43" i="3" s="1"/>
  <c r="J35" i="3"/>
  <c r="L35" i="3" s="1"/>
  <c r="J10" i="3"/>
  <c r="J9" i="3" s="1"/>
  <c r="G83" i="3"/>
  <c r="G82" i="3" s="1"/>
  <c r="G43" i="3"/>
  <c r="G35" i="3"/>
  <c r="G15" i="1"/>
  <c r="I75" i="7" l="1"/>
  <c r="K43" i="3"/>
  <c r="K35" i="3"/>
  <c r="L9" i="3"/>
  <c r="L10" i="3"/>
  <c r="I115" i="7"/>
  <c r="I84" i="7"/>
  <c r="I68" i="7"/>
  <c r="I26" i="7"/>
  <c r="J82" i="3"/>
  <c r="K83" i="3"/>
  <c r="L83" i="3"/>
  <c r="G10" i="3"/>
  <c r="K10" i="3" s="1"/>
  <c r="I67" i="7"/>
  <c r="I107" i="7"/>
  <c r="I101" i="7"/>
  <c r="H100" i="7"/>
  <c r="I95" i="7"/>
  <c r="H94" i="7"/>
  <c r="I89" i="7"/>
  <c r="H88" i="7"/>
  <c r="I33" i="7"/>
  <c r="H14" i="7"/>
  <c r="I27" i="7"/>
  <c r="I16" i="7"/>
  <c r="I83" i="7"/>
  <c r="G82" i="7"/>
  <c r="I82" i="7" s="1"/>
  <c r="I106" i="7"/>
  <c r="G105" i="7"/>
  <c r="I105" i="7" s="1"/>
  <c r="I114" i="7"/>
  <c r="G113" i="7"/>
  <c r="I113" i="7" s="1"/>
  <c r="I15" i="7"/>
  <c r="G14" i="7"/>
  <c r="J34" i="3"/>
  <c r="G34" i="3"/>
  <c r="J33" i="3" l="1"/>
  <c r="L33" i="3" s="1"/>
  <c r="L34" i="3"/>
  <c r="K82" i="3"/>
  <c r="L82" i="3"/>
  <c r="G33" i="3"/>
  <c r="K33" i="3" s="1"/>
  <c r="K34" i="3"/>
  <c r="G9" i="3"/>
  <c r="K9" i="3" s="1"/>
  <c r="I100" i="7"/>
  <c r="H99" i="7"/>
  <c r="I99" i="7" s="1"/>
  <c r="I94" i="7"/>
  <c r="H93" i="7"/>
  <c r="I93" i="7" s="1"/>
  <c r="I88" i="7"/>
  <c r="H87" i="7"/>
  <c r="I87" i="7" s="1"/>
  <c r="I14" i="7"/>
  <c r="G13" i="7"/>
  <c r="H13" i="7" l="1"/>
  <c r="H12" i="7" s="1"/>
  <c r="H11" i="7" s="1"/>
  <c r="H10" i="7" s="1"/>
  <c r="H9" i="7" s="1"/>
  <c r="H8" i="7" s="1"/>
  <c r="G12" i="7"/>
  <c r="I13" i="7" l="1"/>
  <c r="I12" i="7"/>
  <c r="G11" i="7"/>
  <c r="I11" i="7" l="1"/>
  <c r="G10" i="7"/>
  <c r="I10" i="7" l="1"/>
  <c r="G9" i="7"/>
  <c r="I9" i="7" l="1"/>
  <c r="G8" i="7"/>
  <c r="I8" i="7" s="1"/>
</calcChain>
</file>

<file path=xl/sharedStrings.xml><?xml version="1.0" encoding="utf-8"?>
<sst xmlns="http://schemas.openxmlformats.org/spreadsheetml/2006/main" count="362" uniqueCount="222">
  <si>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</si>
  <si>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</si>
  <si>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</si>
  <si>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</si>
  <si>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</si>
  <si>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</si>
  <si>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</si>
  <si>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</si>
  <si>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</si>
  <si>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</si>
  <si>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</si>
  <si>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</si>
  <si>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</si>
  <si>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</si>
  <si>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</si>
  <si>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</si>
  <si>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</si>
  <si>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</si>
  <si>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</si>
  <si>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</si>
  <si>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</si>
  <si>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Prihodi od prodaje proizvoda i robe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</si>
  <si>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</si>
  <si>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</si>
  <si>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</si>
  <si>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</si>
  <si>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</si>
  <si>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</si>
  <si>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</si>
  <si>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</si>
  <si>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</si>
  <si>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</si>
  <si>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</si>
  <si>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</si>
  <si>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</si>
  <si>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</si>
  <si>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</si>
  <si>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</si>
  <si>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</si>
  <si>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</si>
  <si>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</si>
  <si>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</si>
  <si>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</si>
  <si>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</si>
  <si>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</si>
  <si>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</si>
  <si>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</si>
  <si>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</si>
  <si>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</si>
  <si>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</si>
  <si>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</si>
  <si>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</si>
  <si>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</si>
  <si>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</si>
  <si>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</si>
  <si>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</si>
  <si>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</si>
  <si>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</si>
  <si>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</si>
  <si>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</si>
  <si>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</si>
  <si>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</si>
  <si>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</si>
  <si>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</si>
  <si>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</si>
  <si>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</si>
  <si>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</si>
  <si>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</si>
  <si>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</si>
  <si>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</si>
  <si>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</si>
  <si>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Prihodi po posebnim propisima</t>
  </si>
  <si>
    <t>Ostali nespomenuti prihodi</t>
  </si>
  <si>
    <t>Prihodi od pruženih usluga</t>
  </si>
  <si>
    <t>Tekuće donacije</t>
  </si>
  <si>
    <t>Prihodi iz nadležnog proračuna</t>
  </si>
  <si>
    <t>Plaće za prekovremeni rad</t>
  </si>
  <si>
    <t>Naknade za prijevoz, rad na terenu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</si>
  <si>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</si>
  <si>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</si>
  <si>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</si>
  <si>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</si>
  <si>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</si>
  <si>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invest.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</si>
  <si>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</si>
  <si>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</si>
  <si>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</si>
  <si>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</si>
  <si>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</si>
  <si>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</si>
  <si>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</si>
  <si>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</si>
  <si>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</si>
  <si>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</si>
  <si>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</si>
  <si>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</si>
  <si>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</t>
  </si>
  <si>
    <t>Premije osiguranja</t>
  </si>
  <si>
    <t>Članarine i norme</t>
  </si>
  <si>
    <t>Pristojbe i naknade</t>
  </si>
  <si>
    <t>Troškovi sudskih postupaka</t>
  </si>
  <si>
    <t>Financijski rashodi</t>
  </si>
  <si>
    <t>Ostali financijski rashodi</t>
  </si>
  <si>
    <t>Zatezne kamate</t>
  </si>
  <si>
    <t>Ostali nespomenuti financijski rashodi</t>
  </si>
  <si>
    <t>Ostali rashodi</t>
  </si>
  <si>
    <t>Kazne, penali i naknade štete</t>
  </si>
  <si>
    <t>Ostale kazne</t>
  </si>
  <si>
    <t>Postrojenja i oprema</t>
  </si>
  <si>
    <t>Uredska oprema i namještaj</t>
  </si>
  <si>
    <t>Uređaji, strojevi i oprema za ostale namjene</t>
  </si>
  <si>
    <t>DJEČJI VRTIĆ DUGO SELO</t>
  </si>
  <si>
    <t>PROGRAM 1021</t>
  </si>
  <si>
    <t>AKTIVNOST 100001</t>
  </si>
  <si>
    <t>ODG.I ADMIN.TEHNIČKO OSOBLJE</t>
  </si>
  <si>
    <t>OPĆI PRIHODI I PRIMICI</t>
  </si>
  <si>
    <t>Ostali rashodi za zaposlene</t>
  </si>
  <si>
    <t>Doprinos za obvezno zdrav. osiguranje</t>
  </si>
  <si>
    <t>Doprinosi na plaće</t>
  </si>
  <si>
    <t>Doprinos za obvezno zdravstveno osiguranje</t>
  </si>
  <si>
    <t>Stručno usavršavanje zaposlenih</t>
  </si>
  <si>
    <t>Uredski i ostali materijalni rashodi</t>
  </si>
  <si>
    <t>Sitni inventar</t>
  </si>
  <si>
    <t>Službena, radna odjeća i obuća</t>
  </si>
  <si>
    <t>Intelektualne im osobne usluge</t>
  </si>
  <si>
    <t>Naknade za rad predstavničkih tijela</t>
  </si>
  <si>
    <t>Reprezentacija</t>
  </si>
  <si>
    <t>Članarine</t>
  </si>
  <si>
    <t>financijski rashodi</t>
  </si>
  <si>
    <t>ostali nespomenuti financijski rashodi</t>
  </si>
  <si>
    <t>AKTIVNOST 100002</t>
  </si>
  <si>
    <t>PREHRANA DJECE</t>
  </si>
  <si>
    <t>AKTIVNOST 100003</t>
  </si>
  <si>
    <t>PREDŠKOLA</t>
  </si>
  <si>
    <t>AKTIVNOST 100004</t>
  </si>
  <si>
    <t>RAD SA DAROVITOM DJECOM</t>
  </si>
  <si>
    <t>AKTIVNOST 100005</t>
  </si>
  <si>
    <t>DJECA S POSEBNIM POTREBAMA</t>
  </si>
  <si>
    <t>AKTIVNOST 100007</t>
  </si>
  <si>
    <t>RANO UČENJE ENGLESKOG JEZIKA</t>
  </si>
  <si>
    <t>NABAVA OPREME</t>
  </si>
  <si>
    <t>Rashodi za nabavu proizv.dug.imovine</t>
  </si>
  <si>
    <t>GLAVNI PROGRAM P14</t>
  </si>
  <si>
    <t>TEKUĆI PLAN 2024</t>
  </si>
  <si>
    <t>Prijevozna sredstva u cestovnom prometu</t>
  </si>
  <si>
    <t>usluge banaka</t>
  </si>
  <si>
    <t>negativne tečajne razlike</t>
  </si>
  <si>
    <t>09 Obrazovanje</t>
  </si>
  <si>
    <t>0911 Predškolsko obrazovanje</t>
  </si>
  <si>
    <t>0960 Ostale usluge u obrazovanju</t>
  </si>
  <si>
    <t>Stručno osposobljavanje zaposlenika</t>
  </si>
  <si>
    <t>POMOĆI IZ DRUGIH PRORAČUNA</t>
  </si>
  <si>
    <t>Usluge promiđbe i informiranja</t>
  </si>
  <si>
    <t>višak/manjak prihoda koji će se rasporediti</t>
  </si>
  <si>
    <t>UKUPNI PRIHODI 6,7</t>
  </si>
  <si>
    <t xml:space="preserve">Prijevozna sredstva </t>
  </si>
  <si>
    <t>Prihodi od prodaje proiz. dugotrajne imovine</t>
  </si>
  <si>
    <t>RAZDJEL 001</t>
  </si>
  <si>
    <t>GLAVA 00103</t>
  </si>
  <si>
    <t>Odsjek za društv.djelatnosti i protokol</t>
  </si>
  <si>
    <t>PROR. KORISNIK 26024</t>
  </si>
  <si>
    <t>IZVOR 1.1</t>
  </si>
  <si>
    <t>IZVOR 9 ( 319 )</t>
  </si>
  <si>
    <t>DV003</t>
  </si>
  <si>
    <t>bankarske usluge i usluge platnog prometa</t>
  </si>
  <si>
    <t>Materijal i dijelovi za tekuće i inv. održavanje</t>
  </si>
  <si>
    <t>zatezne kamate</t>
  </si>
  <si>
    <t>ostali rashodi za zaposlene</t>
  </si>
  <si>
    <t>5=4/3*100</t>
  </si>
  <si>
    <t xml:space="preserve">Upravni odjel za pr.poslove,društv. djelat.i </t>
  </si>
  <si>
    <t>REDOVNI PROG. ODGOJA, OBRAZ.I SKRBI</t>
  </si>
  <si>
    <t>Prihod iz nadl. proračuna za fin. rashoda poslov.</t>
  </si>
  <si>
    <t>Tekuće pomoći pror.korisn. iz pr.koji im nije nadl.</t>
  </si>
  <si>
    <t>Prihodi od upr.i adm.pristojbi i po pos.prop.</t>
  </si>
  <si>
    <t>Prihod iz nadl.pror.za fin.rash.za nabavu nef.im.</t>
  </si>
  <si>
    <t>Pomoći iz inoz. i od subj. unutar općeg pror.</t>
  </si>
  <si>
    <t>Pomoći pr.koris.iz pror.koji im nije nadležan</t>
  </si>
  <si>
    <t>Prihodi od prodaje proizv. i robe te  usluga</t>
  </si>
  <si>
    <t xml:space="preserve"> Prihodi od prod.proiz. i usluga i  od donacija</t>
  </si>
  <si>
    <t>Donacije od pr.i fiz.osoba izvan općeg pror.</t>
  </si>
  <si>
    <t>Prihodi iz nadlež. pror. za fin.redovne djelat.</t>
  </si>
  <si>
    <t>Rashodi za nabavu proizv. dugotr. imovine</t>
  </si>
  <si>
    <t>KP K100001</t>
  </si>
  <si>
    <t>Uredski i ost.materijalni rashodi</t>
  </si>
  <si>
    <t xml:space="preserve"> IZVRŠENJE     1-6/2025</t>
  </si>
  <si>
    <t>IZVRŠENJE 
1-6/2025</t>
  </si>
  <si>
    <t>IZVJEŠTAJ O IZVRŠENJU FINANCIJSKOG PLANA DJEČJEG VRTIĆA DUGO SELO ZA RAZDOBLJE 1-6/2026.G.</t>
  </si>
  <si>
    <t>IZVRŠENJE 1-6/ 2025</t>
  </si>
  <si>
    <t xml:space="preserve"> IZVRŠENJE      1-6/2025</t>
  </si>
  <si>
    <t xml:space="preserve">IZVORNI PLAN ILI REBALANS 2026 </t>
  </si>
  <si>
    <t>TEKUĆI PLAN 2026</t>
  </si>
  <si>
    <t xml:space="preserve"> IZVRŠENJE 1-6/2026</t>
  </si>
  <si>
    <t>IZVORNI PLAN ILI REBALANS 2026</t>
  </si>
  <si>
    <t xml:space="preserve">TEKUĆI PLAN 2026 </t>
  </si>
  <si>
    <t>Oprema za održavanje i zaštiu</t>
  </si>
  <si>
    <t>Zakopnine i najamnine</t>
  </si>
  <si>
    <t>Tisak</t>
  </si>
  <si>
    <t xml:space="preserve"> IZVRŠENJE 
1-6/2026</t>
  </si>
  <si>
    <t>IZVRŠENJE 
1-6/2026</t>
  </si>
  <si>
    <t xml:space="preserve"> IZVRŠENJE     1-6/2026</t>
  </si>
  <si>
    <t xml:space="preserve"> IZVRŠENJE     1-6/2026 </t>
  </si>
  <si>
    <t>izvor: 1.1 Opći prihodi i primici</t>
  </si>
  <si>
    <t>izvor: 3.1 Vlastiti prihodi</t>
  </si>
  <si>
    <t>izvor: 4.3 Ostali prihodi za posebne namj.</t>
  </si>
  <si>
    <t>izvor: 5.0 Pomoći iz državnog proračuna</t>
  </si>
  <si>
    <t>izvor: 6.1 Donacije</t>
  </si>
  <si>
    <t xml:space="preserve">izvor: 4.3 Ostali prihodi za posebne namj. </t>
  </si>
  <si>
    <t xml:space="preserve">izvor: 6.1 Donacije </t>
  </si>
  <si>
    <r>
      <t xml:space="preserve">izvor: 5.7 </t>
    </r>
    <r>
      <rPr>
        <sz val="11"/>
        <color theme="1"/>
        <rFont val="Arial"/>
        <family val="2"/>
        <charset val="238"/>
      </rPr>
      <t>Pomoći drž.pror. za fisk.održ.</t>
    </r>
  </si>
  <si>
    <t>IZVOR 5.7</t>
  </si>
  <si>
    <t>IZVOR  4.3 ( 3.1 )</t>
  </si>
  <si>
    <t>IZVOR 3.1 (  317 )</t>
  </si>
  <si>
    <t>IZVOR  6.1 ( 318 )</t>
  </si>
  <si>
    <t>IZVOR  4.3 ( 31 )</t>
  </si>
  <si>
    <t>IZVOR  5.0 ( 316 )</t>
  </si>
  <si>
    <t>IZVOR 5.0 ( 316 )</t>
  </si>
  <si>
    <t>OSTALI PRIHODI ZA POSEBNE NAMJENE</t>
  </si>
  <si>
    <t>IZVOR 4.3 ( 31 )</t>
  </si>
  <si>
    <t>POMOĆI IZ DRŽAVNOG PRORAČUNA</t>
  </si>
  <si>
    <t>OSTALI PRIHODI-PRENESENI</t>
  </si>
  <si>
    <t>DONACIJE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</si>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</sst>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rgb="FFC00000"/>
      <name val="Arial"/>
      <family val="2"/>
      <charset val="238"/>
    </font>
    <font>
      <sz val="12"/>
      <color rgb="FFC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9" fontId="0" fillId="0" borderId="0" xfId="0" applyNumberFormat="1"/>
    <xf numFmtId="49" fontId="19" fillId="2" borderId="0" xfId="0" applyNumberFormat="1" applyFont="1" applyFill="1"/>
    <xf numFmtId="49" fontId="12" fillId="2" borderId="0" xfId="0" applyNumberFormat="1" applyFont="1" applyFill="1"/>
    <xf numFmtId="4" fontId="20" fillId="3" borderId="3" xfId="0" applyNumberFormat="1" applyFont="1" applyFill="1" applyBorder="1" applyAlignment="1">
      <alignment horizontal="right"/>
    </xf>
    <xf numFmtId="4" fontId="20" fillId="0" borderId="3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3" borderId="3" xfId="0" applyNumberFormat="1" applyFont="1" applyFill="1" applyBorder="1" applyAlignment="1">
      <alignment horizontal="right"/>
    </xf>
    <xf numFmtId="4" fontId="11" fillId="3" borderId="3" xfId="0" applyNumberFormat="1" applyFont="1" applyFill="1" applyBorder="1" applyAlignment="1">
      <alignment horizontal="right"/>
    </xf>
    <xf numFmtId="4" fontId="11" fillId="0" borderId="3" xfId="0" applyNumberFormat="1" applyFont="1" applyBorder="1" applyAlignment="1">
      <alignment horizontal="right"/>
    </xf>
    <xf numFmtId="4" fontId="11" fillId="3" borderId="3" xfId="0" applyNumberFormat="1" applyFont="1" applyFill="1" applyBorder="1" applyAlignment="1">
      <alignment horizontal="right" wrapText="1"/>
    </xf>
    <xf numFmtId="0" fontId="24" fillId="2" borderId="0" xfId="0" applyFont="1" applyFill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4" borderId="4" xfId="0" applyFont="1" applyFill="1" applyBorder="1" applyAlignment="1">
      <alignment vertical="center"/>
    </xf>
    <xf numFmtId="0" fontId="26" fillId="9" borderId="3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/>
    </xf>
    <xf numFmtId="0" fontId="23" fillId="0" borderId="2" xfId="0" applyFont="1" applyBorder="1"/>
    <xf numFmtId="0" fontId="23" fillId="0" borderId="4" xfId="0" applyFont="1" applyBorder="1"/>
    <xf numFmtId="0" fontId="22" fillId="0" borderId="1" xfId="0" applyFont="1" applyBorder="1" applyAlignment="1">
      <alignment horizontal="left"/>
    </xf>
    <xf numFmtId="0" fontId="22" fillId="0" borderId="2" xfId="0" applyFont="1" applyBorder="1"/>
    <xf numFmtId="0" fontId="22" fillId="0" borderId="4" xfId="0" applyFont="1" applyBorder="1"/>
    <xf numFmtId="0" fontId="23" fillId="6" borderId="1" xfId="0" applyFont="1" applyFill="1" applyBorder="1" applyAlignment="1">
      <alignment horizontal="left"/>
    </xf>
    <xf numFmtId="0" fontId="23" fillId="6" borderId="2" xfId="0" applyFont="1" applyFill="1" applyBorder="1" applyAlignment="1">
      <alignment horizontal="left"/>
    </xf>
    <xf numFmtId="0" fontId="23" fillId="6" borderId="4" xfId="0" applyFont="1" applyFill="1" applyBorder="1" applyAlignment="1">
      <alignment horizontal="left"/>
    </xf>
    <xf numFmtId="0" fontId="26" fillId="6" borderId="3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/>
    </xf>
    <xf numFmtId="0" fontId="23" fillId="5" borderId="2" xfId="0" applyFont="1" applyFill="1" applyBorder="1" applyAlignment="1">
      <alignment horizontal="left"/>
    </xf>
    <xf numFmtId="0" fontId="23" fillId="5" borderId="4" xfId="0" applyFont="1" applyFill="1" applyBorder="1" applyAlignment="1">
      <alignment horizontal="left"/>
    </xf>
    <xf numFmtId="0" fontId="26" fillId="5" borderId="3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3" fillId="9" borderId="1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/>
    </xf>
    <xf numFmtId="0" fontId="23" fillId="5" borderId="4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165" fontId="20" fillId="3" borderId="3" xfId="0" applyNumberFormat="1" applyFont="1" applyFill="1" applyBorder="1" applyAlignment="1">
      <alignment horizontal="right" wrapText="1"/>
    </xf>
    <xf numFmtId="165" fontId="14" fillId="2" borderId="3" xfId="0" applyNumberFormat="1" applyFont="1" applyFill="1" applyBorder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right" wrapText="1"/>
    </xf>
    <xf numFmtId="165" fontId="11" fillId="3" borderId="3" xfId="0" applyNumberFormat="1" applyFont="1" applyFill="1" applyBorder="1" applyAlignment="1">
      <alignment horizontal="right" wrapText="1"/>
    </xf>
    <xf numFmtId="0" fontId="17" fillId="3" borderId="3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left" vertical="center" wrapText="1"/>
    </xf>
    <xf numFmtId="4" fontId="17" fillId="8" borderId="3" xfId="0" applyNumberFormat="1" applyFont="1" applyFill="1" applyBorder="1" applyAlignment="1">
      <alignment horizontal="right"/>
    </xf>
    <xf numFmtId="0" fontId="29" fillId="4" borderId="3" xfId="0" applyFont="1" applyFill="1" applyBorder="1" applyAlignment="1">
      <alignment horizontal="left" vertical="center" wrapText="1"/>
    </xf>
    <xf numFmtId="4" fontId="17" fillId="4" borderId="3" xfId="0" applyNumberFormat="1" applyFont="1" applyFill="1" applyBorder="1" applyAlignment="1">
      <alignment horizontal="right"/>
    </xf>
    <xf numFmtId="4" fontId="29" fillId="4" borderId="3" xfId="0" applyNumberFormat="1" applyFont="1" applyFill="1" applyBorder="1" applyAlignment="1">
      <alignment horizontal="right"/>
    </xf>
    <xf numFmtId="0" fontId="29" fillId="5" borderId="3" xfId="0" applyFont="1" applyFill="1" applyBorder="1" applyAlignment="1">
      <alignment horizontal="left" vertical="center" wrapText="1"/>
    </xf>
    <xf numFmtId="4" fontId="17" fillId="5" borderId="3" xfId="0" applyNumberFormat="1" applyFont="1" applyFill="1" applyBorder="1" applyAlignment="1">
      <alignment horizontal="right"/>
    </xf>
    <xf numFmtId="4" fontId="29" fillId="5" borderId="3" xfId="0" applyNumberFormat="1" applyFont="1" applyFill="1" applyBorder="1" applyAlignment="1">
      <alignment horizontal="right"/>
    </xf>
    <xf numFmtId="0" fontId="29" fillId="2" borderId="3" xfId="0" applyFont="1" applyFill="1" applyBorder="1" applyAlignment="1">
      <alignment horizontal="left" vertical="center" wrapText="1"/>
    </xf>
    <xf numFmtId="4" fontId="17" fillId="2" borderId="3" xfId="0" applyNumberFormat="1" applyFont="1" applyFill="1" applyBorder="1" applyAlignment="1">
      <alignment horizontal="right"/>
    </xf>
    <xf numFmtId="4" fontId="29" fillId="2" borderId="3" xfId="0" applyNumberFormat="1" applyFont="1" applyFill="1" applyBorder="1" applyAlignment="1">
      <alignment horizontal="right"/>
    </xf>
    <xf numFmtId="4" fontId="30" fillId="2" borderId="3" xfId="0" applyNumberFormat="1" applyFont="1" applyFill="1" applyBorder="1" applyAlignment="1">
      <alignment horizontal="right"/>
    </xf>
    <xf numFmtId="0" fontId="31" fillId="2" borderId="3" xfId="0" quotePrefix="1" applyFont="1" applyFill="1" applyBorder="1" applyAlignment="1">
      <alignment horizontal="left" vertical="center"/>
    </xf>
    <xf numFmtId="4" fontId="32" fillId="2" borderId="3" xfId="0" applyNumberFormat="1" applyFont="1" applyFill="1" applyBorder="1" applyAlignment="1">
      <alignment horizontal="right"/>
    </xf>
    <xf numFmtId="4" fontId="31" fillId="2" borderId="3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>
      <alignment horizontal="right"/>
    </xf>
    <xf numFmtId="0" fontId="29" fillId="5" borderId="3" xfId="0" quotePrefix="1" applyFont="1" applyFill="1" applyBorder="1" applyAlignment="1">
      <alignment horizontal="left" vertical="center"/>
    </xf>
    <xf numFmtId="0" fontId="29" fillId="2" borderId="3" xfId="0" quotePrefix="1" applyFont="1" applyFill="1" applyBorder="1" applyAlignment="1">
      <alignment horizontal="left" vertical="center"/>
    </xf>
    <xf numFmtId="0" fontId="34" fillId="5" borderId="3" xfId="0" quotePrefix="1" applyFont="1" applyFill="1" applyBorder="1" applyAlignment="1">
      <alignment horizontal="left" vertical="center"/>
    </xf>
    <xf numFmtId="0" fontId="34" fillId="2" borderId="3" xfId="0" quotePrefix="1" applyFont="1" applyFill="1" applyBorder="1" applyAlignment="1">
      <alignment horizontal="left" vertical="center"/>
    </xf>
    <xf numFmtId="0" fontId="31" fillId="2" borderId="3" xfId="0" applyFont="1" applyFill="1" applyBorder="1" applyAlignment="1">
      <alignment horizontal="left" vertical="center" wrapText="1"/>
    </xf>
    <xf numFmtId="4" fontId="35" fillId="2" borderId="3" xfId="0" applyNumberFormat="1" applyFont="1" applyFill="1" applyBorder="1" applyAlignment="1">
      <alignment horizontal="right"/>
    </xf>
    <xf numFmtId="4" fontId="36" fillId="5" borderId="3" xfId="0" applyNumberFormat="1" applyFont="1" applyFill="1" applyBorder="1" applyAlignment="1">
      <alignment horizontal="right"/>
    </xf>
    <xf numFmtId="4" fontId="36" fillId="2" borderId="3" xfId="0" applyNumberFormat="1" applyFont="1" applyFill="1" applyBorder="1" applyAlignment="1">
      <alignment horizontal="right"/>
    </xf>
    <xf numFmtId="0" fontId="29" fillId="4" borderId="3" xfId="0" quotePrefix="1" applyFont="1" applyFill="1" applyBorder="1" applyAlignment="1">
      <alignment horizontal="left" vertical="center"/>
    </xf>
    <xf numFmtId="0" fontId="34" fillId="4" borderId="3" xfId="0" quotePrefix="1" applyFont="1" applyFill="1" applyBorder="1" applyAlignment="1">
      <alignment horizontal="left" vertical="center"/>
    </xf>
    <xf numFmtId="0" fontId="29" fillId="5" borderId="3" xfId="0" quotePrefix="1" applyFont="1" applyFill="1" applyBorder="1" applyAlignment="1">
      <alignment horizontal="left" vertical="center" wrapText="1"/>
    </xf>
    <xf numFmtId="0" fontId="29" fillId="4" borderId="3" xfId="0" quotePrefix="1" applyFont="1" applyFill="1" applyBorder="1" applyAlignment="1">
      <alignment horizontal="left" vertical="center" wrapText="1"/>
    </xf>
    <xf numFmtId="4" fontId="36" fillId="4" borderId="3" xfId="0" applyNumberFormat="1" applyFont="1" applyFill="1" applyBorder="1" applyAlignment="1">
      <alignment horizontal="right"/>
    </xf>
    <xf numFmtId="0" fontId="31" fillId="2" borderId="3" xfId="0" quotePrefix="1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 wrapText="1"/>
    </xf>
    <xf numFmtId="4" fontId="30" fillId="2" borderId="3" xfId="0" applyNumberFormat="1" applyFont="1" applyFill="1" applyBorder="1" applyAlignment="1">
      <alignment horizontal="right" wrapText="1"/>
    </xf>
    <xf numFmtId="4" fontId="29" fillId="8" borderId="3" xfId="0" applyNumberFormat="1" applyFont="1" applyFill="1" applyBorder="1"/>
    <xf numFmtId="166" fontId="29" fillId="8" borderId="3" xfId="0" applyNumberFormat="1" applyFont="1" applyFill="1" applyBorder="1"/>
    <xf numFmtId="4" fontId="29" fillId="4" borderId="3" xfId="0" applyNumberFormat="1" applyFont="1" applyFill="1" applyBorder="1"/>
    <xf numFmtId="166" fontId="29" fillId="4" borderId="3" xfId="0" applyNumberFormat="1" applyFont="1" applyFill="1" applyBorder="1"/>
    <xf numFmtId="4" fontId="29" fillId="5" borderId="3" xfId="0" applyNumberFormat="1" applyFont="1" applyFill="1" applyBorder="1"/>
    <xf numFmtId="166" fontId="29" fillId="5" borderId="3" xfId="0" applyNumberFormat="1" applyFont="1" applyFill="1" applyBorder="1"/>
    <xf numFmtId="4" fontId="29" fillId="0" borderId="3" xfId="0" applyNumberFormat="1" applyFont="1" applyBorder="1"/>
    <xf numFmtId="166" fontId="29" fillId="0" borderId="3" xfId="0" applyNumberFormat="1" applyFont="1" applyBorder="1"/>
    <xf numFmtId="4" fontId="31" fillId="0" borderId="3" xfId="0" applyNumberFormat="1" applyFont="1" applyBorder="1"/>
    <xf numFmtId="166" fontId="31" fillId="0" borderId="3" xfId="0" applyNumberFormat="1" applyFont="1" applyBorder="1"/>
    <xf numFmtId="4" fontId="30" fillId="5" borderId="3" xfId="0" applyNumberFormat="1" applyFont="1" applyFill="1" applyBorder="1"/>
    <xf numFmtId="164" fontId="29" fillId="5" borderId="3" xfId="0" applyNumberFormat="1" applyFont="1" applyFill="1" applyBorder="1"/>
    <xf numFmtId="4" fontId="36" fillId="4" borderId="3" xfId="0" applyNumberFormat="1" applyFont="1" applyFill="1" applyBorder="1"/>
    <xf numFmtId="165" fontId="29" fillId="4" borderId="3" xfId="0" applyNumberFormat="1" applyFont="1" applyFill="1" applyBorder="1"/>
    <xf numFmtId="0" fontId="35" fillId="0" borderId="0" xfId="0" applyFont="1"/>
    <xf numFmtId="4" fontId="36" fillId="8" borderId="1" xfId="0" applyNumberFormat="1" applyFont="1" applyFill="1" applyBorder="1" applyAlignment="1">
      <alignment horizontal="right" vertical="center" wrapText="1"/>
    </xf>
    <xf numFmtId="166" fontId="30" fillId="2" borderId="3" xfId="0" applyNumberFormat="1" applyFont="1" applyFill="1" applyBorder="1"/>
    <xf numFmtId="0" fontId="7" fillId="2" borderId="3" xfId="0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right"/>
    </xf>
    <xf numFmtId="4" fontId="37" fillId="2" borderId="3" xfId="0" applyNumberFormat="1" applyFont="1" applyFill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4" fontId="39" fillId="0" borderId="3" xfId="0" applyNumberFormat="1" applyFont="1" applyBorder="1"/>
    <xf numFmtId="49" fontId="8" fillId="2" borderId="3" xfId="0" quotePrefix="1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/>
    </xf>
    <xf numFmtId="165" fontId="21" fillId="2" borderId="3" xfId="0" applyNumberFormat="1" applyFont="1" applyFill="1" applyBorder="1" applyAlignment="1">
      <alignment horizontal="right" vertical="center"/>
    </xf>
    <xf numFmtId="165" fontId="11" fillId="6" borderId="3" xfId="0" applyNumberFormat="1" applyFont="1" applyFill="1" applyBorder="1" applyAlignment="1">
      <alignment horizontal="right" vertical="center"/>
    </xf>
    <xf numFmtId="165" fontId="11" fillId="5" borderId="3" xfId="0" applyNumberFormat="1" applyFont="1" applyFill="1" applyBorder="1" applyAlignment="1">
      <alignment horizontal="right" vertical="center"/>
    </xf>
    <xf numFmtId="165" fontId="11" fillId="2" borderId="3" xfId="0" applyNumberFormat="1" applyFont="1" applyFill="1" applyBorder="1" applyAlignment="1">
      <alignment horizontal="right" vertical="center"/>
    </xf>
    <xf numFmtId="165" fontId="9" fillId="2" borderId="3" xfId="0" applyNumberFormat="1" applyFont="1" applyFill="1" applyBorder="1" applyAlignment="1">
      <alignment horizontal="right" vertical="center"/>
    </xf>
    <xf numFmtId="165" fontId="11" fillId="9" borderId="3" xfId="0" applyNumberFormat="1" applyFont="1" applyFill="1" applyBorder="1" applyAlignment="1">
      <alignment horizontal="right" vertical="center"/>
    </xf>
    <xf numFmtId="165" fontId="28" fillId="2" borderId="3" xfId="0" applyNumberFormat="1" applyFont="1" applyFill="1" applyBorder="1" applyAlignment="1">
      <alignment horizontal="right" vertical="center"/>
    </xf>
    <xf numFmtId="166" fontId="36" fillId="5" borderId="3" xfId="0" applyNumberFormat="1" applyFont="1" applyFill="1" applyBorder="1"/>
    <xf numFmtId="165" fontId="40" fillId="0" borderId="3" xfId="0" applyNumberFormat="1" applyFont="1" applyBorder="1"/>
    <xf numFmtId="165" fontId="11" fillId="3" borderId="3" xfId="0" applyNumberFormat="1" applyFont="1" applyFill="1" applyBorder="1" applyAlignment="1">
      <alignment horizontal="right" vertical="center" wrapText="1"/>
    </xf>
    <xf numFmtId="165" fontId="11" fillId="3" borderId="3" xfId="0" applyNumberFormat="1" applyFont="1" applyFill="1" applyBorder="1" applyAlignment="1">
      <alignment horizontal="right" vertical="center"/>
    </xf>
    <xf numFmtId="165" fontId="11" fillId="4" borderId="3" xfId="0" applyNumberFormat="1" applyFont="1" applyFill="1" applyBorder="1" applyAlignment="1">
      <alignment horizontal="right" vertical="center"/>
    </xf>
    <xf numFmtId="166" fontId="29" fillId="8" borderId="3" xfId="0" applyNumberFormat="1" applyFont="1" applyFill="1" applyBorder="1" applyAlignment="1">
      <alignment horizontal="right"/>
    </xf>
    <xf numFmtId="166" fontId="29" fillId="4" borderId="3" xfId="0" applyNumberFormat="1" applyFont="1" applyFill="1" applyBorder="1" applyAlignment="1">
      <alignment horizontal="right"/>
    </xf>
    <xf numFmtId="166" fontId="29" fillId="5" borderId="3" xfId="0" applyNumberFormat="1" applyFont="1" applyFill="1" applyBorder="1" applyAlignment="1">
      <alignment horizontal="right"/>
    </xf>
    <xf numFmtId="4" fontId="30" fillId="4" borderId="3" xfId="0" applyNumberFormat="1" applyFont="1" applyFill="1" applyBorder="1" applyAlignment="1">
      <alignment horizontal="right"/>
    </xf>
    <xf numFmtId="164" fontId="31" fillId="0" borderId="3" xfId="0" applyNumberFormat="1" applyFont="1" applyBorder="1"/>
    <xf numFmtId="164" fontId="29" fillId="4" borderId="3" xfId="0" applyNumberFormat="1" applyFont="1" applyFill="1" applyBorder="1"/>
    <xf numFmtId="166" fontId="35" fillId="2" borderId="3" xfId="0" applyNumberFormat="1" applyFont="1" applyFill="1" applyBorder="1"/>
    <xf numFmtId="166" fontId="36" fillId="2" borderId="3" xfId="0" applyNumberFormat="1" applyFont="1" applyFill="1" applyBorder="1"/>
    <xf numFmtId="4" fontId="36" fillId="5" borderId="3" xfId="0" applyNumberFormat="1" applyFont="1" applyFill="1" applyBorder="1"/>
    <xf numFmtId="4" fontId="35" fillId="2" borderId="3" xfId="0" applyNumberFormat="1" applyFont="1" applyFill="1" applyBorder="1"/>
    <xf numFmtId="4" fontId="35" fillId="0" borderId="3" xfId="0" applyNumberFormat="1" applyFont="1" applyBorder="1"/>
    <xf numFmtId="4" fontId="36" fillId="2" borderId="3" xfId="0" applyNumberFormat="1" applyFont="1" applyFill="1" applyBorder="1"/>
    <xf numFmtId="166" fontId="36" fillId="5" borderId="3" xfId="0" applyNumberFormat="1" applyFont="1" applyFill="1" applyBorder="1" applyAlignment="1">
      <alignment horizontal="right"/>
    </xf>
    <xf numFmtId="166" fontId="35" fillId="2" borderId="3" xfId="0" applyNumberFormat="1" applyFont="1" applyFill="1" applyBorder="1" applyAlignment="1">
      <alignment horizontal="right"/>
    </xf>
    <xf numFmtId="165" fontId="18" fillId="0" borderId="3" xfId="0" applyNumberFormat="1" applyFont="1" applyBorder="1"/>
    <xf numFmtId="165" fontId="18" fillId="0" borderId="3" xfId="0" applyNumberFormat="1" applyFont="1" applyBorder="1" applyAlignment="1">
      <alignment horizontal="right"/>
    </xf>
    <xf numFmtId="165" fontId="40" fillId="0" borderId="3" xfId="0" applyNumberFormat="1" applyFont="1" applyBorder="1" applyAlignment="1">
      <alignment horizontal="right"/>
    </xf>
    <xf numFmtId="0" fontId="12" fillId="0" borderId="3" xfId="0" applyFont="1" applyBorder="1"/>
    <xf numFmtId="166" fontId="12" fillId="0" borderId="3" xfId="0" applyNumberFormat="1" applyFont="1" applyBorder="1"/>
    <xf numFmtId="4" fontId="18" fillId="0" borderId="3" xfId="0" applyNumberFormat="1" applyFont="1" applyBorder="1"/>
    <xf numFmtId="4" fontId="40" fillId="0" borderId="3" xfId="0" applyNumberFormat="1" applyFont="1" applyBorder="1"/>
    <xf numFmtId="4" fontId="23" fillId="3" borderId="3" xfId="0" applyNumberFormat="1" applyFont="1" applyFill="1" applyBorder="1" applyAlignment="1">
      <alignment horizontal="right"/>
    </xf>
    <xf numFmtId="4" fontId="23" fillId="0" borderId="3" xfId="0" applyNumberFormat="1" applyFont="1" applyBorder="1" applyAlignment="1">
      <alignment horizontal="right"/>
    </xf>
    <xf numFmtId="4" fontId="23" fillId="2" borderId="3" xfId="0" applyNumberFormat="1" applyFont="1" applyFill="1" applyBorder="1" applyAlignment="1">
      <alignment horizontal="right"/>
    </xf>
    <xf numFmtId="4" fontId="23" fillId="3" borderId="3" xfId="0" applyNumberFormat="1" applyFont="1" applyFill="1" applyBorder="1" applyAlignment="1">
      <alignment horizontal="right" wrapText="1"/>
    </xf>
    <xf numFmtId="0" fontId="0" fillId="0" borderId="0" xfId="0" applyAlignment="1" applyProtection="1">
      <alignment horizontal="left" vertical="center"/>
      <protection locked="0"/>
    </xf>
    <xf numFmtId="4" fontId="36" fillId="8" borderId="3" xfId="0" applyNumberFormat="1" applyFont="1" applyFill="1" applyBorder="1" applyAlignment="1">
      <alignment horizontal="right"/>
    </xf>
    <xf numFmtId="4" fontId="29" fillId="5" borderId="3" xfId="0" applyNumberFormat="1" applyFont="1" applyFill="1" applyBorder="1" applyAlignment="1">
      <alignment horizontal="right" wrapText="1"/>
    </xf>
    <xf numFmtId="4" fontId="36" fillId="5" borderId="3" xfId="0" applyNumberFormat="1" applyFont="1" applyFill="1" applyBorder="1" applyAlignment="1">
      <alignment horizontal="right" wrapText="1"/>
    </xf>
    <xf numFmtId="4" fontId="35" fillId="2" borderId="3" xfId="0" applyNumberFormat="1" applyFont="1" applyFill="1" applyBorder="1" applyAlignment="1">
      <alignment horizontal="right" wrapText="1"/>
    </xf>
    <xf numFmtId="4" fontId="18" fillId="2" borderId="3" xfId="0" applyNumberFormat="1" applyFont="1" applyFill="1" applyBorder="1" applyAlignment="1">
      <alignment horizontal="right"/>
    </xf>
    <xf numFmtId="4" fontId="40" fillId="2" borderId="3" xfId="0" applyNumberFormat="1" applyFont="1" applyFill="1" applyBorder="1" applyAlignment="1">
      <alignment horizontal="right"/>
    </xf>
    <xf numFmtId="4" fontId="23" fillId="3" borderId="4" xfId="0" applyNumberFormat="1" applyFont="1" applyFill="1" applyBorder="1" applyAlignment="1">
      <alignment horizontal="right" vertical="center" wrapText="1"/>
    </xf>
    <xf numFmtId="4" fontId="23" fillId="4" borderId="4" xfId="0" applyNumberFormat="1" applyFont="1" applyFill="1" applyBorder="1" applyAlignment="1">
      <alignment horizontal="right" vertical="center" wrapText="1"/>
    </xf>
    <xf numFmtId="4" fontId="23" fillId="9" borderId="4" xfId="0" applyNumberFormat="1" applyFont="1" applyFill="1" applyBorder="1" applyAlignment="1">
      <alignment horizontal="right" vertical="center"/>
    </xf>
    <xf numFmtId="4" fontId="23" fillId="6" borderId="4" xfId="0" applyNumberFormat="1" applyFont="1" applyFill="1" applyBorder="1" applyAlignment="1">
      <alignment horizontal="right" vertical="center"/>
    </xf>
    <xf numFmtId="4" fontId="23" fillId="5" borderId="4" xfId="0" applyNumberFormat="1" applyFont="1" applyFill="1" applyBorder="1" applyAlignment="1">
      <alignment horizontal="right" vertical="center"/>
    </xf>
    <xf numFmtId="4" fontId="23" fillId="2" borderId="4" xfId="0" applyNumberFormat="1" applyFont="1" applyFill="1" applyBorder="1" applyAlignment="1">
      <alignment horizontal="right" vertical="center"/>
    </xf>
    <xf numFmtId="4" fontId="22" fillId="2" borderId="4" xfId="0" applyNumberFormat="1" applyFont="1" applyFill="1" applyBorder="1" applyAlignment="1">
      <alignment horizontal="right" vertical="center"/>
    </xf>
    <xf numFmtId="4" fontId="23" fillId="9" borderId="3" xfId="0" applyNumberFormat="1" applyFont="1" applyFill="1" applyBorder="1" applyAlignment="1">
      <alignment horizontal="right" vertical="center"/>
    </xf>
    <xf numFmtId="4" fontId="23" fillId="6" borderId="3" xfId="0" applyNumberFormat="1" applyFont="1" applyFill="1" applyBorder="1" applyAlignment="1">
      <alignment horizontal="right" vertical="center"/>
    </xf>
    <xf numFmtId="4" fontId="23" fillId="5" borderId="3" xfId="0" applyNumberFormat="1" applyFont="1" applyFill="1" applyBorder="1" applyAlignment="1">
      <alignment horizontal="right" vertical="center"/>
    </xf>
    <xf numFmtId="4" fontId="23" fillId="2" borderId="3" xfId="0" applyNumberFormat="1" applyFont="1" applyFill="1" applyBorder="1" applyAlignment="1">
      <alignment horizontal="right" vertical="center"/>
    </xf>
    <xf numFmtId="4" fontId="41" fillId="2" borderId="4" xfId="0" applyNumberFormat="1" applyFont="1" applyFill="1" applyBorder="1" applyAlignment="1">
      <alignment horizontal="right" vertical="center"/>
    </xf>
    <xf numFmtId="4" fontId="23" fillId="3" borderId="3" xfId="0" applyNumberFormat="1" applyFont="1" applyFill="1" applyBorder="1" applyAlignment="1">
      <alignment horizontal="right" vertical="center"/>
    </xf>
    <xf numFmtId="4" fontId="23" fillId="4" borderId="3" xfId="0" applyNumberFormat="1" applyFont="1" applyFill="1" applyBorder="1" applyAlignment="1">
      <alignment horizontal="right" vertical="center"/>
    </xf>
    <xf numFmtId="4" fontId="22" fillId="2" borderId="3" xfId="0" applyNumberFormat="1" applyFont="1" applyFill="1" applyBorder="1" applyAlignment="1">
      <alignment horizontal="right" vertical="center"/>
    </xf>
    <xf numFmtId="4" fontId="41" fillId="2" borderId="3" xfId="0" applyNumberFormat="1" applyFont="1" applyFill="1" applyBorder="1" applyAlignment="1">
      <alignment horizontal="right" vertical="center"/>
    </xf>
    <xf numFmtId="4" fontId="36" fillId="2" borderId="3" xfId="0" applyNumberFormat="1" applyFont="1" applyFill="1" applyBorder="1" applyAlignment="1">
      <alignment horizontal="right" wrapText="1"/>
    </xf>
    <xf numFmtId="4" fontId="11" fillId="3" borderId="3" xfId="0" applyNumberFormat="1" applyFont="1" applyFill="1" applyBorder="1" applyAlignment="1">
      <alignment horizontal="right" vertical="center" wrapText="1"/>
    </xf>
    <xf numFmtId="4" fontId="11" fillId="3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4" fontId="11" fillId="9" borderId="3" xfId="0" applyNumberFormat="1" applyFont="1" applyFill="1" applyBorder="1" applyAlignment="1">
      <alignment horizontal="right" vertical="center"/>
    </xf>
    <xf numFmtId="4" fontId="11" fillId="6" borderId="3" xfId="0" applyNumberFormat="1" applyFont="1" applyFill="1" applyBorder="1" applyAlignment="1">
      <alignment horizontal="right" vertical="center"/>
    </xf>
    <xf numFmtId="4" fontId="11" fillId="5" borderId="3" xfId="0" applyNumberFormat="1" applyFont="1" applyFill="1" applyBorder="1" applyAlignment="1">
      <alignment horizontal="right" vertical="center"/>
    </xf>
    <xf numFmtId="4" fontId="11" fillId="2" borderId="3" xfId="0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>
      <alignment horizontal="right" vertical="center"/>
    </xf>
    <xf numFmtId="4" fontId="42" fillId="2" borderId="3" xfId="0" applyNumberFormat="1" applyFont="1" applyFill="1" applyBorder="1" applyAlignment="1">
      <alignment horizontal="right" vertical="center"/>
    </xf>
    <xf numFmtId="49" fontId="6" fillId="0" borderId="3" xfId="0" quotePrefix="1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6" borderId="1" xfId="0" applyFont="1" applyFill="1" applyBorder="1" applyAlignment="1">
      <alignment horizontal="left" vertical="center"/>
    </xf>
    <xf numFmtId="0" fontId="23" fillId="6" borderId="2" xfId="0" applyFont="1" applyFill="1" applyBorder="1" applyAlignment="1">
      <alignment horizontal="left" vertical="center"/>
    </xf>
    <xf numFmtId="0" fontId="23" fillId="6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/>
    </xf>
    <xf numFmtId="0" fontId="23" fillId="7" borderId="2" xfId="0" applyFont="1" applyFill="1" applyBorder="1" applyAlignment="1">
      <alignment horizontal="left"/>
    </xf>
    <xf numFmtId="0" fontId="23" fillId="7" borderId="4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3" fillId="9" borderId="1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/>
    </xf>
    <xf numFmtId="0" fontId="23" fillId="6" borderId="2" xfId="0" applyFont="1" applyFill="1" applyBorder="1" applyAlignment="1">
      <alignment horizontal="left"/>
    </xf>
    <xf numFmtId="0" fontId="23" fillId="6" borderId="4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7" fillId="2" borderId="5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6"/>
  <sheetViews>
    <sheetView tabSelected="1" topLeftCell="A4" workbookViewId="0">
      <selection activeCell="M20" sqref="M20"/>
    </sheetView>
  </sheetViews>
  <sheetFormatPr defaultRowHeight="14.4" x14ac:dyDescent="0.3"/>
  <cols>
    <col min="6" max="6" width="21" customWidth="1"/>
    <col min="7" max="7" width="19.6640625" customWidth="1"/>
    <col min="8" max="8" width="18.33203125" customWidth="1"/>
    <col min="9" max="9" width="25.33203125" hidden="1" customWidth="1"/>
    <col min="10" max="10" width="16.88671875" customWidth="1"/>
    <col min="11" max="11" width="20" customWidth="1"/>
    <col min="12" max="12" width="11.88671875" customWidth="1"/>
    <col min="13" max="13" width="11.5546875" customWidth="1"/>
  </cols>
  <sheetData>
    <row r="1" spans="2:13" ht="42" customHeight="1" x14ac:dyDescent="0.3">
      <c r="B1" s="302" t="s">
        <v>186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2:13" ht="15.75" customHeight="1" x14ac:dyDescent="0.3">
      <c r="B2" s="302" t="s">
        <v>12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2:13" ht="6.75" customHeight="1" x14ac:dyDescent="0.3">
      <c r="B3" s="292"/>
      <c r="C3" s="292"/>
      <c r="D3" s="292"/>
      <c r="E3" s="34"/>
      <c r="F3" s="34"/>
      <c r="G3" s="34"/>
      <c r="H3" s="34"/>
      <c r="I3" s="34"/>
      <c r="J3" s="34"/>
      <c r="K3" s="36"/>
      <c r="L3" s="36"/>
      <c r="M3" s="35"/>
    </row>
    <row r="4" spans="2:13" ht="18" customHeight="1" x14ac:dyDescent="0.3">
      <c r="B4" s="302" t="s">
        <v>54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</row>
    <row r="5" spans="2:13" ht="18" customHeight="1" x14ac:dyDescent="0.3"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5"/>
    </row>
    <row r="6" spans="2:13" x14ac:dyDescent="0.3">
      <c r="B6" s="301" t="s">
        <v>55</v>
      </c>
      <c r="C6" s="301"/>
      <c r="D6" s="301"/>
      <c r="E6" s="301"/>
      <c r="F6" s="301"/>
      <c r="G6" s="39"/>
      <c r="H6" s="39"/>
      <c r="I6" s="39"/>
      <c r="J6" s="39"/>
      <c r="K6" s="39"/>
      <c r="L6" s="40"/>
      <c r="M6" s="35"/>
    </row>
    <row r="7" spans="2:13" ht="25.5" customHeight="1" x14ac:dyDescent="0.3">
      <c r="B7" s="308" t="s">
        <v>7</v>
      </c>
      <c r="C7" s="309"/>
      <c r="D7" s="309"/>
      <c r="E7" s="309"/>
      <c r="F7" s="310"/>
      <c r="G7" s="240" t="s">
        <v>187</v>
      </c>
      <c r="H7" s="1" t="s">
        <v>189</v>
      </c>
      <c r="I7" s="1" t="s">
        <v>143</v>
      </c>
      <c r="J7" s="1" t="s">
        <v>190</v>
      </c>
      <c r="K7" s="240" t="s">
        <v>191</v>
      </c>
      <c r="L7" s="1" t="s">
        <v>17</v>
      </c>
      <c r="M7" s="1" t="s">
        <v>46</v>
      </c>
    </row>
    <row r="8" spans="2:13" s="21" customFormat="1" ht="10.199999999999999" x14ac:dyDescent="0.2">
      <c r="B8" s="293">
        <v>1</v>
      </c>
      <c r="C8" s="293"/>
      <c r="D8" s="293"/>
      <c r="E8" s="293"/>
      <c r="F8" s="294"/>
      <c r="G8" s="20">
        <v>2</v>
      </c>
      <c r="H8" s="19">
        <v>3</v>
      </c>
      <c r="I8" s="19">
        <v>4</v>
      </c>
      <c r="J8" s="19">
        <v>4</v>
      </c>
      <c r="K8" s="19">
        <v>5</v>
      </c>
      <c r="L8" s="19" t="s">
        <v>19</v>
      </c>
      <c r="M8" s="19" t="s">
        <v>20</v>
      </c>
    </row>
    <row r="9" spans="2:13" x14ac:dyDescent="0.3">
      <c r="B9" s="306" t="s">
        <v>0</v>
      </c>
      <c r="C9" s="291"/>
      <c r="D9" s="291"/>
      <c r="E9" s="291"/>
      <c r="F9" s="307"/>
      <c r="G9" s="46">
        <f>G10+G11</f>
        <v>1768585.6</v>
      </c>
      <c r="H9" s="203">
        <f>H10</f>
        <v>4287600</v>
      </c>
      <c r="I9" s="203">
        <v>2959600</v>
      </c>
      <c r="J9" s="203">
        <f>J10+J11</f>
        <v>4287600</v>
      </c>
      <c r="K9" s="56">
        <f>K10</f>
        <v>1791139.07</v>
      </c>
      <c r="L9" s="106">
        <f>K9/G9*100</f>
        <v>101.27522637298414</v>
      </c>
      <c r="M9" s="106">
        <f>K9/J9*100</f>
        <v>41.77486402649501</v>
      </c>
    </row>
    <row r="10" spans="2:13" x14ac:dyDescent="0.3">
      <c r="B10" s="295" t="s">
        <v>47</v>
      </c>
      <c r="C10" s="296"/>
      <c r="D10" s="296"/>
      <c r="E10" s="296"/>
      <c r="F10" s="305"/>
      <c r="G10" s="57">
        <v>1768585.6</v>
      </c>
      <c r="H10" s="204">
        <v>4287600</v>
      </c>
      <c r="I10" s="204">
        <v>2959600</v>
      </c>
      <c r="J10" s="205">
        <v>4287600</v>
      </c>
      <c r="K10" s="57">
        <v>1791139.07</v>
      </c>
      <c r="L10" s="107">
        <f>K10/G10*100</f>
        <v>101.27522637298414</v>
      </c>
      <c r="M10" s="107">
        <f>K10/J10*100</f>
        <v>41.77486402649501</v>
      </c>
    </row>
    <row r="11" spans="2:13" x14ac:dyDescent="0.3">
      <c r="B11" s="304" t="s">
        <v>52</v>
      </c>
      <c r="C11" s="305"/>
      <c r="D11" s="305"/>
      <c r="E11" s="305"/>
      <c r="F11" s="305"/>
      <c r="G11" s="47">
        <v>0</v>
      </c>
      <c r="H11" s="204">
        <v>0</v>
      </c>
      <c r="I11" s="204">
        <v>0</v>
      </c>
      <c r="J11" s="205"/>
      <c r="K11" s="57">
        <v>0</v>
      </c>
      <c r="L11" s="107"/>
      <c r="M11" s="107"/>
    </row>
    <row r="12" spans="2:13" x14ac:dyDescent="0.3">
      <c r="B12" s="16" t="s">
        <v>1</v>
      </c>
      <c r="C12" s="28"/>
      <c r="D12" s="28"/>
      <c r="E12" s="28"/>
      <c r="F12" s="28"/>
      <c r="G12" s="46">
        <f>G13+G14</f>
        <v>1695540.19</v>
      </c>
      <c r="H12" s="203">
        <f>H13+H14</f>
        <v>4287600</v>
      </c>
      <c r="I12" s="203">
        <v>2962113.64</v>
      </c>
      <c r="J12" s="203">
        <f>J13+J14</f>
        <v>4287600</v>
      </c>
      <c r="K12" s="56">
        <f>K13+K14</f>
        <v>1800154.3299999998</v>
      </c>
      <c r="L12" s="106">
        <f>K12/G12*100</f>
        <v>106.16995932134171</v>
      </c>
      <c r="M12" s="106">
        <f>K12/J12*100</f>
        <v>41.985127577199357</v>
      </c>
    </row>
    <row r="13" spans="2:13" x14ac:dyDescent="0.3">
      <c r="B13" s="303" t="s">
        <v>48</v>
      </c>
      <c r="C13" s="296"/>
      <c r="D13" s="296"/>
      <c r="E13" s="296"/>
      <c r="F13" s="296"/>
      <c r="G13" s="57">
        <v>1675861.31</v>
      </c>
      <c r="H13" s="204">
        <v>4237600</v>
      </c>
      <c r="I13" s="204">
        <v>2938113.64</v>
      </c>
      <c r="J13" s="205">
        <v>4237600</v>
      </c>
      <c r="K13" s="57">
        <v>1789105.14</v>
      </c>
      <c r="L13" s="108">
        <f>K13/G13*100</f>
        <v>106.75735094093197</v>
      </c>
      <c r="M13" s="108">
        <f>K13/J13*100</f>
        <v>42.219773928638851</v>
      </c>
    </row>
    <row r="14" spans="2:13" x14ac:dyDescent="0.3">
      <c r="B14" s="304" t="s">
        <v>49</v>
      </c>
      <c r="C14" s="305"/>
      <c r="D14" s="305"/>
      <c r="E14" s="305"/>
      <c r="F14" s="305"/>
      <c r="G14" s="57">
        <v>19678.88</v>
      </c>
      <c r="H14" s="204">
        <v>50000</v>
      </c>
      <c r="I14" s="204">
        <v>24000</v>
      </c>
      <c r="J14" s="205">
        <v>50000</v>
      </c>
      <c r="K14" s="57">
        <v>11049.19</v>
      </c>
      <c r="L14" s="108">
        <f>K14/G14*100</f>
        <v>56.1474535136146</v>
      </c>
      <c r="M14" s="108">
        <f>K14/J14*100</f>
        <v>22.098380000000002</v>
      </c>
    </row>
    <row r="15" spans="2:13" x14ac:dyDescent="0.3">
      <c r="B15" s="290" t="s">
        <v>56</v>
      </c>
      <c r="C15" s="291"/>
      <c r="D15" s="291"/>
      <c r="E15" s="291"/>
      <c r="F15" s="291"/>
      <c r="G15" s="48">
        <f>G9-G12</f>
        <v>73045.410000000149</v>
      </c>
      <c r="H15" s="203">
        <f>H9-H12</f>
        <v>0</v>
      </c>
      <c r="I15" s="206">
        <v>2513.64</v>
      </c>
      <c r="J15" s="206">
        <f>J9-J12</f>
        <v>0</v>
      </c>
      <c r="K15" s="58">
        <f>K9-K12</f>
        <v>-9015.2599999997765</v>
      </c>
      <c r="L15" s="109">
        <f>K15/G15*100</f>
        <v>-12.341993836436483</v>
      </c>
      <c r="M15" s="104"/>
    </row>
    <row r="16" spans="2:13" ht="17.399999999999999" x14ac:dyDescent="0.3">
      <c r="B16" s="34"/>
      <c r="C16" s="41"/>
      <c r="D16" s="41"/>
      <c r="E16" s="41"/>
      <c r="F16" s="41"/>
      <c r="G16" s="41"/>
      <c r="H16" s="59"/>
      <c r="I16" s="42"/>
      <c r="J16" s="42"/>
      <c r="K16" s="42"/>
      <c r="L16" s="42"/>
      <c r="M16" s="42"/>
    </row>
    <row r="17" spans="1:44" ht="18" customHeight="1" x14ac:dyDescent="0.3">
      <c r="B17" s="301" t="s">
        <v>57</v>
      </c>
      <c r="C17" s="301"/>
      <c r="D17" s="301"/>
      <c r="E17" s="301"/>
      <c r="F17" s="301"/>
      <c r="G17" s="41"/>
      <c r="H17" s="59"/>
      <c r="I17" s="42"/>
      <c r="J17" s="42"/>
      <c r="K17" s="42"/>
      <c r="L17" s="42"/>
      <c r="M17" s="42"/>
    </row>
    <row r="18" spans="1:44" s="21" customFormat="1" ht="10.5" customHeight="1" x14ac:dyDescent="0.3">
      <c r="B18" s="293"/>
      <c r="C18" s="293"/>
      <c r="D18" s="293"/>
      <c r="E18" s="293"/>
      <c r="F18" s="294"/>
      <c r="G18" s="20"/>
      <c r="H18" s="60"/>
      <c r="I18" s="19"/>
      <c r="J18" s="19"/>
      <c r="K18" s="19"/>
      <c r="L18" s="105"/>
      <c r="M18" s="105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ht="15.75" customHeight="1" x14ac:dyDescent="0.3">
      <c r="A19" s="21"/>
      <c r="B19" s="295" t="s">
        <v>50</v>
      </c>
      <c r="C19" s="297"/>
      <c r="D19" s="297"/>
      <c r="E19" s="297"/>
      <c r="F19" s="298"/>
      <c r="G19" s="47">
        <v>0</v>
      </c>
      <c r="H19" s="57">
        <v>0</v>
      </c>
      <c r="I19" s="53">
        <v>0</v>
      </c>
      <c r="J19" s="53"/>
      <c r="K19" s="57">
        <v>0</v>
      </c>
      <c r="L19" s="54"/>
      <c r="M19" s="54"/>
    </row>
    <row r="20" spans="1:44" x14ac:dyDescent="0.3">
      <c r="A20" s="21"/>
      <c r="B20" s="295" t="s">
        <v>51</v>
      </c>
      <c r="C20" s="296"/>
      <c r="D20" s="296"/>
      <c r="E20" s="296"/>
      <c r="F20" s="296"/>
      <c r="G20" s="47">
        <v>0</v>
      </c>
      <c r="H20" s="57">
        <v>0</v>
      </c>
      <c r="I20" s="53">
        <v>0</v>
      </c>
      <c r="J20" s="53"/>
      <c r="K20" s="57">
        <v>0</v>
      </c>
      <c r="L20" s="54"/>
      <c r="M20" s="54"/>
    </row>
    <row r="21" spans="1:44" s="29" customFormat="1" ht="15" customHeight="1" x14ac:dyDescent="0.3">
      <c r="A21" s="21"/>
      <c r="B21" s="263" t="s">
        <v>53</v>
      </c>
      <c r="C21" s="264"/>
      <c r="D21" s="264"/>
      <c r="E21" s="264"/>
      <c r="F21" s="265"/>
      <c r="G21" s="46">
        <v>0</v>
      </c>
      <c r="H21" s="56">
        <v>0</v>
      </c>
      <c r="I21" s="52">
        <v>0</v>
      </c>
      <c r="J21" s="52"/>
      <c r="K21" s="56">
        <v>0</v>
      </c>
      <c r="L21" s="55"/>
      <c r="M21" s="55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s="29" customFormat="1" ht="15" customHeight="1" x14ac:dyDescent="0.3">
      <c r="A22" s="21"/>
      <c r="B22" s="263" t="s">
        <v>58</v>
      </c>
      <c r="C22" s="264"/>
      <c r="D22" s="264"/>
      <c r="E22" s="264"/>
      <c r="F22" s="265"/>
      <c r="G22" s="56">
        <v>0</v>
      </c>
      <c r="H22" s="56">
        <v>0</v>
      </c>
      <c r="I22" s="52">
        <v>2513.64</v>
      </c>
      <c r="J22" s="56">
        <v>0</v>
      </c>
      <c r="K22" s="56">
        <v>-177578.63</v>
      </c>
      <c r="L22" s="106"/>
      <c r="M22" s="55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x14ac:dyDescent="0.3">
      <c r="A23" s="21"/>
      <c r="B23" s="290" t="s">
        <v>59</v>
      </c>
      <c r="C23" s="291"/>
      <c r="D23" s="291"/>
      <c r="E23" s="291"/>
      <c r="F23" s="291"/>
      <c r="G23" s="56">
        <f>G15+G22</f>
        <v>73045.410000000149</v>
      </c>
      <c r="H23" s="56">
        <v>0</v>
      </c>
      <c r="I23" s="52">
        <v>0</v>
      </c>
      <c r="J23" s="52"/>
      <c r="K23" s="56">
        <f>K15+K22</f>
        <v>-186593.88999999978</v>
      </c>
      <c r="L23" s="106">
        <f>K23/G23*100</f>
        <v>-255.44916511523365</v>
      </c>
      <c r="M23" s="55"/>
    </row>
    <row r="24" spans="1:44" ht="15.6" x14ac:dyDescent="0.3">
      <c r="B24" s="43"/>
      <c r="C24" s="44"/>
      <c r="D24" s="44"/>
      <c r="E24" s="44"/>
      <c r="F24" s="44"/>
      <c r="G24" s="45"/>
      <c r="H24" s="45"/>
      <c r="I24" s="45"/>
      <c r="J24" s="45"/>
      <c r="K24" s="45"/>
      <c r="L24" s="45"/>
      <c r="M24" s="35"/>
    </row>
    <row r="25" spans="1:44" ht="15.6" x14ac:dyDescent="0.3">
      <c r="B25" s="43"/>
      <c r="C25" s="44"/>
      <c r="D25" s="44"/>
      <c r="E25" s="44"/>
      <c r="F25" s="44"/>
      <c r="G25" s="45"/>
      <c r="H25" s="45"/>
      <c r="I25" s="45"/>
      <c r="J25" s="45"/>
      <c r="K25" s="45"/>
      <c r="L25" s="45"/>
      <c r="M25" s="35"/>
    </row>
    <row r="26" spans="1:44" ht="15.6" x14ac:dyDescent="0.3">
      <c r="B26" s="299" t="s">
        <v>63</v>
      </c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</row>
    <row r="27" spans="1:44" ht="15.6" x14ac:dyDescent="0.3">
      <c r="B27" s="13"/>
      <c r="C27" s="14"/>
      <c r="D27" s="14"/>
      <c r="E27" s="14"/>
      <c r="F27" s="14"/>
      <c r="G27" s="15"/>
      <c r="H27" s="15"/>
      <c r="I27" s="15"/>
      <c r="J27" s="15"/>
      <c r="K27" s="15"/>
      <c r="L27" s="15"/>
    </row>
    <row r="28" spans="1:44" ht="15" customHeight="1" x14ac:dyDescent="0.3"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1:44" x14ac:dyDescent="0.3"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1:44" ht="15" customHeight="1" x14ac:dyDescent="0.3">
      <c r="B30" s="300" t="s">
        <v>69</v>
      </c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1:44" ht="36.75" customHeight="1" x14ac:dyDescent="0.3"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  <row r="32" spans="1:44" ht="15" customHeight="1" x14ac:dyDescent="0.3">
      <c r="B32" s="289" t="s">
        <v>70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</row>
    <row r="33" spans="2:13" x14ac:dyDescent="0.3"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</row>
    <row r="36" spans="2:13" ht="15.6" x14ac:dyDescent="0.3">
      <c r="B36" s="50"/>
      <c r="C36" s="50"/>
      <c r="D36" s="50"/>
      <c r="E36" s="50"/>
      <c r="F36" s="50"/>
      <c r="G36" s="51"/>
      <c r="H36" s="49"/>
      <c r="I36" s="49"/>
      <c r="J36" s="49"/>
      <c r="K36" s="49"/>
    </row>
  </sheetData>
  <mergeCells count="25">
    <mergeCell ref="B1:M1"/>
    <mergeCell ref="B2:M2"/>
    <mergeCell ref="B4:M4"/>
    <mergeCell ref="B13:F13"/>
    <mergeCell ref="B14:F14"/>
    <mergeCell ref="B8:F8"/>
    <mergeCell ref="B9:F9"/>
    <mergeCell ref="B10:F10"/>
    <mergeCell ref="B6:F6"/>
    <mergeCell ref="B7:F7"/>
    <mergeCell ref="B11:F11"/>
    <mergeCell ref="B32:M33"/>
    <mergeCell ref="B15:F15"/>
    <mergeCell ref="B23:F23"/>
    <mergeCell ref="B3:D3"/>
    <mergeCell ref="B22:F22"/>
    <mergeCell ref="B18:F18"/>
    <mergeCell ref="B20:F20"/>
    <mergeCell ref="B21:F21"/>
    <mergeCell ref="B19:F19"/>
    <mergeCell ref="B26:M26"/>
    <mergeCell ref="B29:M29"/>
    <mergeCell ref="B28:M28"/>
    <mergeCell ref="B30:M31"/>
    <mergeCell ref="B17:F17"/>
  </mergeCells>
  <pageMargins left="0.7" right="0.7" top="0.75" bottom="0.75" header="0.3" footer="0.3"/>
  <pageSetup paperSize="9" scale="80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400A-4421-4F2A-A383-A859530DB27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89"/>
  <sheetViews>
    <sheetView topLeftCell="B6" workbookViewId="0">
      <selection activeCell="K75" sqref="K75"/>
    </sheetView>
  </sheetViews>
  <sheetFormatPr defaultRowHeight="14.4" x14ac:dyDescent="0.3"/>
  <cols>
    <col min="2" max="2" width="7.44140625" bestFit="1" customWidth="1"/>
    <col min="3" max="3" width="4.5546875" customWidth="1"/>
    <col min="4" max="4" width="5.44140625" bestFit="1" customWidth="1"/>
    <col min="5" max="5" width="6.6640625" customWidth="1"/>
    <col min="6" max="6" width="45.88671875" customWidth="1"/>
    <col min="7" max="7" width="14.6640625" customWidth="1"/>
    <col min="8" max="8" width="16.33203125" customWidth="1"/>
    <col min="9" max="9" width="15.44140625" customWidth="1"/>
    <col min="10" max="10" width="14.6640625" customWidth="1"/>
    <col min="11" max="12" width="9.6640625" customWidth="1"/>
  </cols>
  <sheetData>
    <row r="1" spans="2:12" ht="18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3">
      <c r="B2" s="248" t="s">
        <v>12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2:12" ht="17.399999999999999" x14ac:dyDescent="0.3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3">
      <c r="B4" s="248" t="s">
        <v>60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</row>
    <row r="5" spans="2:12" ht="15.75" customHeight="1" x14ac:dyDescent="0.3">
      <c r="B5" s="248" t="s">
        <v>18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</row>
    <row r="6" spans="2:12" ht="11.25" customHeight="1" x14ac:dyDescent="0.3">
      <c r="B6" s="2"/>
      <c r="C6" s="2"/>
      <c r="D6" s="2"/>
      <c r="E6" s="2"/>
      <c r="F6" s="2"/>
      <c r="G6" s="2"/>
      <c r="H6" s="2"/>
      <c r="I6" s="2"/>
      <c r="J6" s="3"/>
      <c r="K6" s="3"/>
    </row>
    <row r="7" spans="2:12" ht="45" customHeight="1" x14ac:dyDescent="0.3">
      <c r="B7" s="311" t="s">
        <v>7</v>
      </c>
      <c r="C7" s="312"/>
      <c r="D7" s="312"/>
      <c r="E7" s="312"/>
      <c r="F7" s="313"/>
      <c r="G7" s="110" t="s">
        <v>188</v>
      </c>
      <c r="H7" s="110" t="s">
        <v>192</v>
      </c>
      <c r="I7" s="110" t="s">
        <v>193</v>
      </c>
      <c r="J7" s="110" t="s">
        <v>199</v>
      </c>
      <c r="K7" s="110" t="s">
        <v>17</v>
      </c>
      <c r="L7" s="110" t="s">
        <v>17</v>
      </c>
    </row>
    <row r="8" spans="2:12" ht="15.9" customHeight="1" x14ac:dyDescent="0.3">
      <c r="B8" s="260">
        <v>1</v>
      </c>
      <c r="C8" s="261"/>
      <c r="D8" s="261"/>
      <c r="E8" s="261"/>
      <c r="F8" s="262"/>
      <c r="G8" s="31">
        <v>2</v>
      </c>
      <c r="H8" s="31">
        <v>3</v>
      </c>
      <c r="I8" s="31">
        <v>4</v>
      </c>
      <c r="J8" s="31">
        <v>5</v>
      </c>
      <c r="K8" s="31" t="s">
        <v>19</v>
      </c>
      <c r="L8" s="31" t="s">
        <v>20</v>
      </c>
    </row>
    <row r="9" spans="2:12" ht="20.100000000000001" customHeight="1" x14ac:dyDescent="0.3">
      <c r="B9" s="111"/>
      <c r="C9" s="111"/>
      <c r="D9" s="111"/>
      <c r="E9" s="111"/>
      <c r="F9" s="111" t="s">
        <v>154</v>
      </c>
      <c r="G9" s="112">
        <f>G10</f>
        <v>1768585.5999999999</v>
      </c>
      <c r="H9" s="208">
        <f>H10</f>
        <v>4287600</v>
      </c>
      <c r="I9" s="208">
        <f>I10</f>
        <v>4287600</v>
      </c>
      <c r="J9" s="145">
        <f>J10</f>
        <v>1791139.0699999998</v>
      </c>
      <c r="K9" s="146">
        <f t="shared" ref="K9:K15" si="0">J9/G9*100</f>
        <v>101.27522637298414</v>
      </c>
      <c r="L9" s="182">
        <f>J9/I9*100</f>
        <v>41.77486402649501</v>
      </c>
    </row>
    <row r="10" spans="2:12" ht="20.100000000000001" customHeight="1" x14ac:dyDescent="0.3">
      <c r="B10" s="113">
        <v>6</v>
      </c>
      <c r="C10" s="113"/>
      <c r="D10" s="113"/>
      <c r="E10" s="113"/>
      <c r="F10" s="113" t="s">
        <v>2</v>
      </c>
      <c r="G10" s="114">
        <f>G11+G14+G17+G23+G27</f>
        <v>1768585.5999999999</v>
      </c>
      <c r="H10" s="139">
        <f>H11+H14+H17+H23</f>
        <v>4287600</v>
      </c>
      <c r="I10" s="139">
        <f>I11+I14+I17+I23+I27</f>
        <v>4287600</v>
      </c>
      <c r="J10" s="147">
        <f>J11+J14+J17+J23+J27</f>
        <v>1791139.0699999998</v>
      </c>
      <c r="K10" s="148">
        <f t="shared" si="0"/>
        <v>101.27522637298414</v>
      </c>
      <c r="L10" s="183">
        <f>J10/I10*100</f>
        <v>41.77486402649501</v>
      </c>
    </row>
    <row r="11" spans="2:12" ht="20.100000000000001" customHeight="1" x14ac:dyDescent="0.3">
      <c r="B11" s="116"/>
      <c r="C11" s="116">
        <v>63</v>
      </c>
      <c r="D11" s="116"/>
      <c r="E11" s="116"/>
      <c r="F11" s="116" t="s">
        <v>175</v>
      </c>
      <c r="G11" s="117">
        <f>G12</f>
        <v>0</v>
      </c>
      <c r="H11" s="133">
        <v>17300</v>
      </c>
      <c r="I11" s="133">
        <v>17300</v>
      </c>
      <c r="J11" s="149">
        <f>J12</f>
        <v>0</v>
      </c>
      <c r="K11" s="150">
        <v>0</v>
      </c>
      <c r="L11" s="150">
        <f>J11/I11*100</f>
        <v>0</v>
      </c>
    </row>
    <row r="12" spans="2:12" ht="20.100000000000001" customHeight="1" x14ac:dyDescent="0.3">
      <c r="B12" s="119"/>
      <c r="C12" s="119"/>
      <c r="D12" s="119">
        <v>636</v>
      </c>
      <c r="E12" s="119"/>
      <c r="F12" s="119" t="s">
        <v>176</v>
      </c>
      <c r="G12" s="120">
        <f>G13</f>
        <v>0</v>
      </c>
      <c r="H12" s="134"/>
      <c r="I12" s="134"/>
      <c r="J12" s="151">
        <f>J13</f>
        <v>0</v>
      </c>
      <c r="K12" s="152">
        <v>0</v>
      </c>
      <c r="L12" s="152"/>
    </row>
    <row r="13" spans="2:12" ht="20.100000000000001" customHeight="1" x14ac:dyDescent="0.3">
      <c r="B13" s="123"/>
      <c r="C13" s="123"/>
      <c r="D13" s="123"/>
      <c r="E13" s="123">
        <v>6361</v>
      </c>
      <c r="F13" s="123" t="s">
        <v>172</v>
      </c>
      <c r="G13" s="124">
        <v>0</v>
      </c>
      <c r="H13" s="132"/>
      <c r="I13" s="132"/>
      <c r="J13" s="153">
        <v>0</v>
      </c>
      <c r="K13" s="154">
        <v>0</v>
      </c>
      <c r="L13" s="154"/>
    </row>
    <row r="14" spans="2:12" ht="20.100000000000001" customHeight="1" x14ac:dyDescent="0.3">
      <c r="B14" s="127"/>
      <c r="C14" s="127">
        <v>65</v>
      </c>
      <c r="D14" s="127"/>
      <c r="E14" s="127"/>
      <c r="F14" s="127" t="s">
        <v>173</v>
      </c>
      <c r="G14" s="117">
        <f>G15</f>
        <v>264123.49</v>
      </c>
      <c r="H14" s="133">
        <v>942300</v>
      </c>
      <c r="I14" s="133">
        <v>942300</v>
      </c>
      <c r="J14" s="149">
        <f>J15</f>
        <v>256311.07</v>
      </c>
      <c r="K14" s="150">
        <f t="shared" si="0"/>
        <v>97.042133586830928</v>
      </c>
      <c r="L14" s="150">
        <f>J14/I14*100</f>
        <v>27.200580494534648</v>
      </c>
    </row>
    <row r="15" spans="2:12" ht="20.100000000000001" customHeight="1" x14ac:dyDescent="0.3">
      <c r="B15" s="128"/>
      <c r="C15" s="128"/>
      <c r="D15" s="128">
        <v>652</v>
      </c>
      <c r="E15" s="128"/>
      <c r="F15" s="128" t="s">
        <v>71</v>
      </c>
      <c r="G15" s="120">
        <f>G16</f>
        <v>264123.49</v>
      </c>
      <c r="H15" s="134"/>
      <c r="I15" s="134"/>
      <c r="J15" s="151">
        <f>J16</f>
        <v>256311.07</v>
      </c>
      <c r="K15" s="152">
        <f t="shared" si="0"/>
        <v>97.042133586830928</v>
      </c>
      <c r="L15" s="154"/>
    </row>
    <row r="16" spans="2:12" ht="20.100000000000001" customHeight="1" x14ac:dyDescent="0.3">
      <c r="B16" s="123"/>
      <c r="C16" s="123"/>
      <c r="D16" s="123"/>
      <c r="E16" s="123">
        <v>6526</v>
      </c>
      <c r="F16" s="123" t="s">
        <v>72</v>
      </c>
      <c r="G16" s="153">
        <v>264123.49</v>
      </c>
      <c r="H16" s="132"/>
      <c r="I16" s="132"/>
      <c r="J16" s="153">
        <v>256311.07</v>
      </c>
      <c r="K16" s="154">
        <f>J14/G16*100</f>
        <v>97.042133586830928</v>
      </c>
      <c r="L16" s="154"/>
    </row>
    <row r="17" spans="2:12" ht="20.100000000000001" customHeight="1" x14ac:dyDescent="0.3">
      <c r="B17" s="127"/>
      <c r="C17" s="127">
        <v>66</v>
      </c>
      <c r="D17" s="129"/>
      <c r="E17" s="129"/>
      <c r="F17" s="116" t="s">
        <v>178</v>
      </c>
      <c r="G17" s="117">
        <f>G18+G21</f>
        <v>907.22</v>
      </c>
      <c r="H17" s="133">
        <v>2100</v>
      </c>
      <c r="I17" s="133">
        <v>2100</v>
      </c>
      <c r="J17" s="149">
        <f>J18</f>
        <v>1286.3899999999999</v>
      </c>
      <c r="K17" s="150">
        <f t="shared" ref="K17:K26" si="1">J17/G17*100</f>
        <v>141.79471352042501</v>
      </c>
      <c r="L17" s="150">
        <f>J17/I17*100</f>
        <v>61.256666666666661</v>
      </c>
    </row>
    <row r="18" spans="2:12" ht="20.100000000000001" customHeight="1" x14ac:dyDescent="0.3">
      <c r="B18" s="128"/>
      <c r="C18" s="128"/>
      <c r="D18" s="128">
        <v>661</v>
      </c>
      <c r="E18" s="130"/>
      <c r="F18" s="119" t="s">
        <v>177</v>
      </c>
      <c r="G18" s="120">
        <f>G19+G20</f>
        <v>907.22</v>
      </c>
      <c r="H18" s="134"/>
      <c r="I18" s="134"/>
      <c r="J18" s="151">
        <f>J19+J20</f>
        <v>1286.3899999999999</v>
      </c>
      <c r="K18" s="152">
        <f t="shared" si="1"/>
        <v>141.79471352042501</v>
      </c>
      <c r="L18" s="152"/>
    </row>
    <row r="19" spans="2:12" ht="20.100000000000001" customHeight="1" x14ac:dyDescent="0.3">
      <c r="B19" s="123"/>
      <c r="C19" s="128"/>
      <c r="D19" s="123"/>
      <c r="E19" s="123">
        <v>6614</v>
      </c>
      <c r="F19" s="131" t="s">
        <v>21</v>
      </c>
      <c r="G19" s="153">
        <v>667.22</v>
      </c>
      <c r="H19" s="132"/>
      <c r="I19" s="132"/>
      <c r="J19" s="153">
        <v>596.39</v>
      </c>
      <c r="K19" s="154">
        <f t="shared" si="1"/>
        <v>89.384311021851858</v>
      </c>
      <c r="L19" s="154"/>
    </row>
    <row r="20" spans="2:12" ht="20.100000000000001" customHeight="1" x14ac:dyDescent="0.3">
      <c r="B20" s="123"/>
      <c r="C20" s="128"/>
      <c r="D20" s="123"/>
      <c r="E20" s="123">
        <v>6615</v>
      </c>
      <c r="F20" s="131" t="s">
        <v>73</v>
      </c>
      <c r="G20" s="153">
        <v>240</v>
      </c>
      <c r="H20" s="132"/>
      <c r="I20" s="132"/>
      <c r="J20" s="153">
        <v>690</v>
      </c>
      <c r="K20" s="154">
        <f t="shared" si="1"/>
        <v>287.5</v>
      </c>
      <c r="L20" s="154"/>
    </row>
    <row r="21" spans="2:12" ht="20.100000000000001" customHeight="1" x14ac:dyDescent="0.3">
      <c r="B21" s="128"/>
      <c r="C21" s="128"/>
      <c r="D21" s="128">
        <v>663</v>
      </c>
      <c r="E21" s="128"/>
      <c r="F21" s="119" t="s">
        <v>179</v>
      </c>
      <c r="G21" s="120">
        <f>G22</f>
        <v>0</v>
      </c>
      <c r="H21" s="134"/>
      <c r="I21" s="134"/>
      <c r="J21" s="151">
        <f>J22</f>
        <v>0</v>
      </c>
      <c r="K21" s="152">
        <v>0</v>
      </c>
      <c r="L21" s="152"/>
    </row>
    <row r="22" spans="2:12" ht="20.100000000000001" customHeight="1" x14ac:dyDescent="0.3">
      <c r="B22" s="123"/>
      <c r="C22" s="123"/>
      <c r="D22" s="123"/>
      <c r="E22" s="123">
        <v>6631</v>
      </c>
      <c r="F22" s="131" t="s">
        <v>74</v>
      </c>
      <c r="G22" s="124">
        <v>0</v>
      </c>
      <c r="H22" s="132"/>
      <c r="I22" s="132"/>
      <c r="J22" s="153">
        <v>0</v>
      </c>
      <c r="K22" s="154">
        <v>0</v>
      </c>
      <c r="L22" s="154"/>
    </row>
    <row r="23" spans="2:12" ht="20.100000000000001" customHeight="1" x14ac:dyDescent="0.3">
      <c r="B23" s="127"/>
      <c r="C23" s="127">
        <v>67</v>
      </c>
      <c r="D23" s="127"/>
      <c r="E23" s="127"/>
      <c r="F23" s="116" t="s">
        <v>75</v>
      </c>
      <c r="G23" s="133">
        <f>G24</f>
        <v>1503554.89</v>
      </c>
      <c r="H23" s="133">
        <v>3325900</v>
      </c>
      <c r="I23" s="133">
        <v>3325900</v>
      </c>
      <c r="J23" s="149">
        <f>J24</f>
        <v>1533541.6099999999</v>
      </c>
      <c r="K23" s="150">
        <f t="shared" si="1"/>
        <v>101.99438811309376</v>
      </c>
      <c r="L23" s="184">
        <f>J23/I23*100</f>
        <v>46.1090715295108</v>
      </c>
    </row>
    <row r="24" spans="2:12" ht="20.100000000000001" customHeight="1" x14ac:dyDescent="0.3">
      <c r="B24" s="128"/>
      <c r="C24" s="128"/>
      <c r="D24" s="128">
        <v>671</v>
      </c>
      <c r="E24" s="128"/>
      <c r="F24" s="119" t="s">
        <v>180</v>
      </c>
      <c r="G24" s="134">
        <f>G25+G26</f>
        <v>1503554.89</v>
      </c>
      <c r="H24" s="134"/>
      <c r="I24" s="134"/>
      <c r="J24" s="151">
        <f>J25+J26</f>
        <v>1533541.6099999999</v>
      </c>
      <c r="K24" s="152">
        <f t="shared" si="1"/>
        <v>101.99438811309376</v>
      </c>
      <c r="L24" s="152"/>
    </row>
    <row r="25" spans="2:12" ht="20.100000000000001" customHeight="1" x14ac:dyDescent="0.3">
      <c r="B25" s="123"/>
      <c r="C25" s="123"/>
      <c r="D25" s="123"/>
      <c r="E25" s="123">
        <v>6711</v>
      </c>
      <c r="F25" s="131" t="s">
        <v>171</v>
      </c>
      <c r="G25" s="153">
        <v>1456747.51</v>
      </c>
      <c r="H25" s="132"/>
      <c r="I25" s="132"/>
      <c r="J25" s="153">
        <v>1519433.67</v>
      </c>
      <c r="K25" s="154">
        <f t="shared" si="1"/>
        <v>104.30315889127553</v>
      </c>
      <c r="L25" s="154"/>
    </row>
    <row r="26" spans="2:12" ht="20.100000000000001" customHeight="1" x14ac:dyDescent="0.3">
      <c r="B26" s="123"/>
      <c r="C26" s="123"/>
      <c r="D26" s="123"/>
      <c r="E26" s="123">
        <v>6712</v>
      </c>
      <c r="F26" s="131" t="s">
        <v>174</v>
      </c>
      <c r="G26" s="153">
        <v>46807.38</v>
      </c>
      <c r="H26" s="132"/>
      <c r="I26" s="132"/>
      <c r="J26" s="153">
        <v>14107.94</v>
      </c>
      <c r="K26" s="154">
        <f t="shared" si="1"/>
        <v>30.140418028097283</v>
      </c>
      <c r="L26" s="186"/>
    </row>
    <row r="27" spans="2:12" s="27" customFormat="1" ht="20.100000000000001" customHeight="1" x14ac:dyDescent="0.3">
      <c r="B27" s="135">
        <v>7</v>
      </c>
      <c r="C27" s="135"/>
      <c r="D27" s="136"/>
      <c r="E27" s="136"/>
      <c r="F27" s="113" t="s">
        <v>3</v>
      </c>
      <c r="G27" s="114">
        <v>0</v>
      </c>
      <c r="H27" s="139">
        <v>0</v>
      </c>
      <c r="I27" s="139">
        <v>0</v>
      </c>
      <c r="J27" s="147">
        <v>0</v>
      </c>
      <c r="K27" s="148">
        <v>0</v>
      </c>
      <c r="L27" s="158"/>
    </row>
    <row r="28" spans="2:12" ht="20.100000000000001" customHeight="1" x14ac:dyDescent="0.3">
      <c r="B28" s="127"/>
      <c r="C28" s="127">
        <v>72</v>
      </c>
      <c r="D28" s="129"/>
      <c r="E28" s="129"/>
      <c r="F28" s="137" t="s">
        <v>156</v>
      </c>
      <c r="G28" s="117"/>
      <c r="H28" s="133"/>
      <c r="I28" s="133"/>
      <c r="J28" s="155"/>
      <c r="K28" s="156"/>
      <c r="L28" s="156"/>
    </row>
    <row r="29" spans="2:12" ht="20.100000000000001" customHeight="1" x14ac:dyDescent="0.3">
      <c r="B29" s="135">
        <v>9</v>
      </c>
      <c r="C29" s="135"/>
      <c r="D29" s="135"/>
      <c r="E29" s="135"/>
      <c r="F29" s="138" t="s">
        <v>153</v>
      </c>
      <c r="G29" s="114"/>
      <c r="H29" s="139"/>
      <c r="I29" s="185"/>
      <c r="J29" s="157"/>
      <c r="K29" s="158"/>
      <c r="L29" s="187"/>
    </row>
    <row r="30" spans="2:12" ht="15.9" customHeight="1" x14ac:dyDescent="0.3"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</row>
    <row r="31" spans="2:12" ht="45.75" customHeight="1" x14ac:dyDescent="0.3">
      <c r="B31" s="311" t="s">
        <v>7</v>
      </c>
      <c r="C31" s="312"/>
      <c r="D31" s="312"/>
      <c r="E31" s="312"/>
      <c r="F31" s="313"/>
      <c r="G31" s="110" t="s">
        <v>184</v>
      </c>
      <c r="H31" s="110" t="s">
        <v>192</v>
      </c>
      <c r="I31" s="110" t="s">
        <v>193</v>
      </c>
      <c r="J31" s="110" t="s">
        <v>200</v>
      </c>
      <c r="K31" s="110" t="s">
        <v>17</v>
      </c>
      <c r="L31" s="110" t="s">
        <v>17</v>
      </c>
    </row>
    <row r="32" spans="2:12" ht="9.75" customHeight="1" x14ac:dyDescent="0.3">
      <c r="B32" s="311"/>
      <c r="C32" s="312"/>
      <c r="D32" s="312"/>
      <c r="E32" s="312"/>
      <c r="F32" s="313"/>
      <c r="G32" s="110"/>
      <c r="H32" s="110"/>
      <c r="I32" s="110"/>
      <c r="J32" s="110"/>
      <c r="K32" s="110"/>
      <c r="L32" s="110"/>
    </row>
    <row r="33" spans="2:12" ht="20.100000000000001" customHeight="1" x14ac:dyDescent="0.3">
      <c r="B33" s="111"/>
      <c r="C33" s="111"/>
      <c r="D33" s="111"/>
      <c r="E33" s="111"/>
      <c r="F33" s="111" t="s">
        <v>8</v>
      </c>
      <c r="G33" s="160">
        <f>G34+G82</f>
        <v>1695540.19</v>
      </c>
      <c r="H33" s="208">
        <f>H34+H82</f>
        <v>4287600</v>
      </c>
      <c r="I33" s="208">
        <f>I34+I82</f>
        <v>4287600</v>
      </c>
      <c r="J33" s="145">
        <f>J34+J82</f>
        <v>1800154.3299999998</v>
      </c>
      <c r="K33" s="146">
        <f t="shared" ref="K33:K57" si="2">J33/G33*100</f>
        <v>106.16995932134171</v>
      </c>
      <c r="L33" s="182">
        <f>J33/I33*100</f>
        <v>41.985127577199357</v>
      </c>
    </row>
    <row r="34" spans="2:12" ht="20.100000000000001" customHeight="1" x14ac:dyDescent="0.3">
      <c r="B34" s="113">
        <v>3</v>
      </c>
      <c r="C34" s="113"/>
      <c r="D34" s="113"/>
      <c r="E34" s="113"/>
      <c r="F34" s="113" t="s">
        <v>4</v>
      </c>
      <c r="G34" s="139">
        <f>G35+G43+G73+G79</f>
        <v>1675861.31</v>
      </c>
      <c r="H34" s="139">
        <f>H35+H43+H73+H79</f>
        <v>4237600</v>
      </c>
      <c r="I34" s="139">
        <f>I35+I43+I73+I79</f>
        <v>4237600</v>
      </c>
      <c r="J34" s="147">
        <f>J35+J43+J73+J79</f>
        <v>1789105.14</v>
      </c>
      <c r="K34" s="148">
        <f t="shared" si="2"/>
        <v>106.75735094093197</v>
      </c>
      <c r="L34" s="183">
        <f>J34/I34*100</f>
        <v>42.219773928638851</v>
      </c>
    </row>
    <row r="35" spans="2:12" ht="20.100000000000001" customHeight="1" x14ac:dyDescent="0.3">
      <c r="B35" s="116"/>
      <c r="C35" s="116">
        <v>31</v>
      </c>
      <c r="D35" s="116"/>
      <c r="E35" s="116"/>
      <c r="F35" s="116" t="s">
        <v>5</v>
      </c>
      <c r="G35" s="133">
        <f>G36+G39+G41</f>
        <v>1391499.94</v>
      </c>
      <c r="H35" s="118">
        <v>3500000</v>
      </c>
      <c r="I35" s="133">
        <v>3500000</v>
      </c>
      <c r="J35" s="149">
        <f>J36+J39+J41</f>
        <v>1499487.9</v>
      </c>
      <c r="K35" s="150">
        <f t="shared" si="2"/>
        <v>107.76054363322503</v>
      </c>
      <c r="L35" s="184">
        <f>J35/I35*100</f>
        <v>42.842511428571427</v>
      </c>
    </row>
    <row r="36" spans="2:12" ht="20.100000000000001" customHeight="1" x14ac:dyDescent="0.3">
      <c r="B36" s="128"/>
      <c r="C36" s="128"/>
      <c r="D36" s="128">
        <v>311</v>
      </c>
      <c r="E36" s="128"/>
      <c r="F36" s="128" t="s">
        <v>23</v>
      </c>
      <c r="G36" s="120">
        <f>G37+G38</f>
        <v>1069196.18</v>
      </c>
      <c r="H36" s="122"/>
      <c r="I36" s="134"/>
      <c r="J36" s="151">
        <f>J37+J38</f>
        <v>1153361.03</v>
      </c>
      <c r="K36" s="152">
        <f t="shared" si="2"/>
        <v>107.87178738330323</v>
      </c>
      <c r="L36" s="152"/>
    </row>
    <row r="37" spans="2:12" ht="20.100000000000001" customHeight="1" x14ac:dyDescent="0.3">
      <c r="B37" s="123"/>
      <c r="C37" s="123"/>
      <c r="D37" s="123"/>
      <c r="E37" s="123">
        <v>3111</v>
      </c>
      <c r="F37" s="123" t="s">
        <v>24</v>
      </c>
      <c r="G37" s="153">
        <v>1050582.22</v>
      </c>
      <c r="H37" s="126"/>
      <c r="I37" s="132"/>
      <c r="J37" s="153">
        <v>1132194</v>
      </c>
      <c r="K37" s="154">
        <f t="shared" si="2"/>
        <v>107.76824302242618</v>
      </c>
      <c r="L37" s="154"/>
    </row>
    <row r="38" spans="2:12" ht="20.100000000000001" customHeight="1" x14ac:dyDescent="0.3">
      <c r="B38" s="123"/>
      <c r="C38" s="123"/>
      <c r="D38" s="123"/>
      <c r="E38" s="123">
        <v>3113</v>
      </c>
      <c r="F38" s="123" t="s">
        <v>76</v>
      </c>
      <c r="G38" s="153">
        <v>18613.96</v>
      </c>
      <c r="H38" s="126"/>
      <c r="I38" s="132"/>
      <c r="J38" s="153">
        <v>21167.03</v>
      </c>
      <c r="K38" s="154">
        <f t="shared" si="2"/>
        <v>113.71588850518644</v>
      </c>
      <c r="L38" s="154"/>
    </row>
    <row r="39" spans="2:12" ht="20.100000000000001" customHeight="1" x14ac:dyDescent="0.3">
      <c r="B39" s="128"/>
      <c r="C39" s="128"/>
      <c r="D39" s="128">
        <v>312</v>
      </c>
      <c r="E39" s="128"/>
      <c r="F39" s="128" t="s">
        <v>116</v>
      </c>
      <c r="G39" s="121">
        <f>G40</f>
        <v>145886.32999999999</v>
      </c>
      <c r="H39" s="122"/>
      <c r="I39" s="134"/>
      <c r="J39" s="151">
        <f>J40</f>
        <v>155842.17000000001</v>
      </c>
      <c r="K39" s="152">
        <f t="shared" si="2"/>
        <v>106.82438169498131</v>
      </c>
      <c r="L39" s="152"/>
    </row>
    <row r="40" spans="2:12" ht="20.100000000000001" customHeight="1" x14ac:dyDescent="0.3">
      <c r="B40" s="123"/>
      <c r="C40" s="123"/>
      <c r="D40" s="123"/>
      <c r="E40" s="123">
        <v>3121</v>
      </c>
      <c r="F40" s="123" t="s">
        <v>116</v>
      </c>
      <c r="G40" s="153">
        <v>145886.32999999999</v>
      </c>
      <c r="H40" s="126"/>
      <c r="I40" s="132"/>
      <c r="J40" s="153">
        <v>155842.17000000001</v>
      </c>
      <c r="K40" s="154">
        <f t="shared" si="2"/>
        <v>106.82438169498131</v>
      </c>
      <c r="L40" s="154"/>
    </row>
    <row r="41" spans="2:12" ht="20.100000000000001" customHeight="1" x14ac:dyDescent="0.3">
      <c r="B41" s="128"/>
      <c r="C41" s="128"/>
      <c r="D41" s="128">
        <v>313</v>
      </c>
      <c r="E41" s="128"/>
      <c r="F41" s="128" t="s">
        <v>118</v>
      </c>
      <c r="G41" s="121">
        <f>G42</f>
        <v>176417.43</v>
      </c>
      <c r="H41" s="122"/>
      <c r="I41" s="134"/>
      <c r="J41" s="151">
        <f>J42</f>
        <v>190284.7</v>
      </c>
      <c r="K41" s="152">
        <f t="shared" si="2"/>
        <v>107.86048748131067</v>
      </c>
      <c r="L41" s="152"/>
    </row>
    <row r="42" spans="2:12" ht="20.100000000000001" customHeight="1" x14ac:dyDescent="0.3">
      <c r="B42" s="123"/>
      <c r="C42" s="123"/>
      <c r="D42" s="123"/>
      <c r="E42" s="123">
        <v>3132</v>
      </c>
      <c r="F42" s="123" t="s">
        <v>119</v>
      </c>
      <c r="G42" s="153">
        <v>176417.43</v>
      </c>
      <c r="H42" s="126"/>
      <c r="I42" s="132"/>
      <c r="J42" s="153">
        <v>190284.7</v>
      </c>
      <c r="K42" s="154">
        <f t="shared" si="2"/>
        <v>107.86048748131067</v>
      </c>
      <c r="L42" s="154"/>
    </row>
    <row r="43" spans="2:12" ht="20.100000000000001" customHeight="1" x14ac:dyDescent="0.3">
      <c r="B43" s="127"/>
      <c r="C43" s="127">
        <v>32</v>
      </c>
      <c r="D43" s="129"/>
      <c r="E43" s="129"/>
      <c r="F43" s="127" t="s">
        <v>13</v>
      </c>
      <c r="G43" s="133">
        <f>G44+G48+G55+G65</f>
        <v>283203.41000000003</v>
      </c>
      <c r="H43" s="118">
        <v>736500</v>
      </c>
      <c r="I43" s="133">
        <v>736500</v>
      </c>
      <c r="J43" s="149">
        <f>J44+J48+J55+J65</f>
        <v>289591.05</v>
      </c>
      <c r="K43" s="150">
        <f t="shared" si="2"/>
        <v>102.25549544053865</v>
      </c>
      <c r="L43" s="184">
        <f>J43/I43*100</f>
        <v>39.319898167006109</v>
      </c>
    </row>
    <row r="44" spans="2:12" ht="20.100000000000001" customHeight="1" x14ac:dyDescent="0.3">
      <c r="B44" s="128"/>
      <c r="C44" s="128"/>
      <c r="D44" s="128">
        <v>321</v>
      </c>
      <c r="E44" s="128"/>
      <c r="F44" s="128" t="s">
        <v>25</v>
      </c>
      <c r="G44" s="120">
        <f>G45+G46+G47</f>
        <v>26434.550000000003</v>
      </c>
      <c r="H44" s="121"/>
      <c r="I44" s="134"/>
      <c r="J44" s="151">
        <f>SUM(J45:J47)</f>
        <v>25018.420000000002</v>
      </c>
      <c r="K44" s="152">
        <f t="shared" si="2"/>
        <v>94.642882137203017</v>
      </c>
      <c r="L44" s="152"/>
    </row>
    <row r="45" spans="2:12" ht="20.100000000000001" customHeight="1" x14ac:dyDescent="0.3">
      <c r="B45" s="123"/>
      <c r="C45" s="128"/>
      <c r="D45" s="123"/>
      <c r="E45" s="123">
        <v>3211</v>
      </c>
      <c r="F45" s="140" t="s">
        <v>26</v>
      </c>
      <c r="G45" s="153">
        <v>322.22000000000003</v>
      </c>
      <c r="H45" s="125"/>
      <c r="I45" s="132"/>
      <c r="J45" s="153">
        <v>1059.18</v>
      </c>
      <c r="K45" s="154">
        <f t="shared" si="2"/>
        <v>328.71330147104459</v>
      </c>
      <c r="L45" s="154"/>
    </row>
    <row r="46" spans="2:12" ht="20.100000000000001" customHeight="1" x14ac:dyDescent="0.3">
      <c r="B46" s="123"/>
      <c r="C46" s="128"/>
      <c r="D46" s="123"/>
      <c r="E46" s="123">
        <v>3212</v>
      </c>
      <c r="F46" s="123" t="s">
        <v>77</v>
      </c>
      <c r="G46" s="153">
        <v>23632.2</v>
      </c>
      <c r="H46" s="125"/>
      <c r="I46" s="132"/>
      <c r="J46" s="153">
        <v>22498.240000000002</v>
      </c>
      <c r="K46" s="154">
        <f t="shared" si="2"/>
        <v>95.201631672040705</v>
      </c>
      <c r="L46" s="154"/>
    </row>
    <row r="47" spans="2:12" ht="20.100000000000001" customHeight="1" x14ac:dyDescent="0.3">
      <c r="B47" s="123"/>
      <c r="C47" s="128"/>
      <c r="D47" s="123"/>
      <c r="E47" s="123">
        <v>3213</v>
      </c>
      <c r="F47" s="123" t="s">
        <v>78</v>
      </c>
      <c r="G47" s="153">
        <v>2480.13</v>
      </c>
      <c r="H47" s="125"/>
      <c r="I47" s="132"/>
      <c r="J47" s="153">
        <v>1461</v>
      </c>
      <c r="K47" s="154">
        <f t="shared" si="2"/>
        <v>58.908202392616516</v>
      </c>
      <c r="L47" s="154"/>
    </row>
    <row r="48" spans="2:12" ht="20.100000000000001" customHeight="1" x14ac:dyDescent="0.3">
      <c r="B48" s="128"/>
      <c r="C48" s="128"/>
      <c r="D48" s="128">
        <v>322</v>
      </c>
      <c r="E48" s="128"/>
      <c r="F48" s="128" t="s">
        <v>79</v>
      </c>
      <c r="G48" s="120">
        <f>SUM(G49:G54)</f>
        <v>122534.24</v>
      </c>
      <c r="H48" s="121"/>
      <c r="I48" s="134"/>
      <c r="J48" s="151">
        <f>SUM(J49:J54)</f>
        <v>125902.17</v>
      </c>
      <c r="K48" s="152">
        <f t="shared" si="2"/>
        <v>102.74856236101843</v>
      </c>
      <c r="L48" s="152"/>
    </row>
    <row r="49" spans="2:12" ht="20.100000000000001" customHeight="1" x14ac:dyDescent="0.3">
      <c r="B49" s="123"/>
      <c r="C49" s="128"/>
      <c r="D49" s="123"/>
      <c r="E49" s="123">
        <v>3221</v>
      </c>
      <c r="F49" s="123" t="s">
        <v>80</v>
      </c>
      <c r="G49" s="153">
        <v>22303.91</v>
      </c>
      <c r="H49" s="125"/>
      <c r="I49" s="132"/>
      <c r="J49" s="153">
        <v>20098.740000000002</v>
      </c>
      <c r="K49" s="154">
        <f t="shared" si="2"/>
        <v>90.11307882788266</v>
      </c>
      <c r="L49" s="154"/>
    </row>
    <row r="50" spans="2:12" ht="20.100000000000001" customHeight="1" x14ac:dyDescent="0.3">
      <c r="B50" s="123"/>
      <c r="C50" s="128"/>
      <c r="D50" s="123"/>
      <c r="E50" s="123">
        <v>3222</v>
      </c>
      <c r="F50" s="123" t="s">
        <v>81</v>
      </c>
      <c r="G50" s="153">
        <v>68613.039999999994</v>
      </c>
      <c r="H50" s="125"/>
      <c r="I50" s="132"/>
      <c r="J50" s="153">
        <v>76017.789999999994</v>
      </c>
      <c r="K50" s="154">
        <f t="shared" si="2"/>
        <v>110.79204477749418</v>
      </c>
      <c r="L50" s="154"/>
    </row>
    <row r="51" spans="2:12" ht="20.100000000000001" customHeight="1" x14ac:dyDescent="0.3">
      <c r="B51" s="123"/>
      <c r="C51" s="128"/>
      <c r="D51" s="123"/>
      <c r="E51" s="123">
        <v>3223</v>
      </c>
      <c r="F51" s="123" t="s">
        <v>82</v>
      </c>
      <c r="G51" s="153">
        <v>20212.98</v>
      </c>
      <c r="H51" s="125"/>
      <c r="I51" s="132"/>
      <c r="J51" s="153">
        <v>21259.69</v>
      </c>
      <c r="K51" s="154">
        <f t="shared" si="2"/>
        <v>105.17840516341479</v>
      </c>
      <c r="L51" s="154"/>
    </row>
    <row r="52" spans="2:12" ht="20.100000000000001" customHeight="1" x14ac:dyDescent="0.3">
      <c r="B52" s="123"/>
      <c r="C52" s="128"/>
      <c r="D52" s="123"/>
      <c r="E52" s="123">
        <v>3224</v>
      </c>
      <c r="F52" s="123" t="s">
        <v>83</v>
      </c>
      <c r="G52" s="153">
        <v>2814.19</v>
      </c>
      <c r="H52" s="125"/>
      <c r="I52" s="132"/>
      <c r="J52" s="153">
        <v>1575.64</v>
      </c>
      <c r="K52" s="154">
        <f t="shared" si="2"/>
        <v>55.989112320063683</v>
      </c>
      <c r="L52" s="154"/>
    </row>
    <row r="53" spans="2:12" ht="20.100000000000001" customHeight="1" x14ac:dyDescent="0.3">
      <c r="B53" s="123"/>
      <c r="C53" s="128"/>
      <c r="D53" s="123"/>
      <c r="E53" s="123">
        <v>3225</v>
      </c>
      <c r="F53" s="123" t="s">
        <v>84</v>
      </c>
      <c r="G53" s="153">
        <v>4783.21</v>
      </c>
      <c r="H53" s="125"/>
      <c r="I53" s="132"/>
      <c r="J53" s="153">
        <v>6862.3</v>
      </c>
      <c r="K53" s="154">
        <f t="shared" si="2"/>
        <v>143.46641690412923</v>
      </c>
      <c r="L53" s="154"/>
    </row>
    <row r="54" spans="2:12" ht="20.100000000000001" customHeight="1" x14ac:dyDescent="0.3">
      <c r="B54" s="123"/>
      <c r="C54" s="128"/>
      <c r="D54" s="123"/>
      <c r="E54" s="123">
        <v>3227</v>
      </c>
      <c r="F54" s="123" t="s">
        <v>85</v>
      </c>
      <c r="G54" s="153">
        <v>3806.91</v>
      </c>
      <c r="H54" s="125"/>
      <c r="I54" s="132"/>
      <c r="J54" s="153">
        <v>88.01</v>
      </c>
      <c r="K54" s="154">
        <f t="shared" si="2"/>
        <v>2.31184871720109</v>
      </c>
      <c r="L54" s="154"/>
    </row>
    <row r="55" spans="2:12" ht="20.100000000000001" customHeight="1" x14ac:dyDescent="0.3">
      <c r="B55" s="128"/>
      <c r="C55" s="128"/>
      <c r="D55" s="128">
        <v>323</v>
      </c>
      <c r="E55" s="128"/>
      <c r="F55" s="128" t="s">
        <v>86</v>
      </c>
      <c r="G55" s="120">
        <f>SUM(G56:G64)</f>
        <v>123458.01000000001</v>
      </c>
      <c r="H55" s="121"/>
      <c r="I55" s="134"/>
      <c r="J55" s="151">
        <f>SUM(J56:J64)</f>
        <v>132040.74000000002</v>
      </c>
      <c r="K55" s="152">
        <f t="shared" si="2"/>
        <v>106.9519426078551</v>
      </c>
      <c r="L55" s="152"/>
    </row>
    <row r="56" spans="2:12" ht="20.100000000000001" customHeight="1" x14ac:dyDescent="0.3">
      <c r="B56" s="123"/>
      <c r="C56" s="128"/>
      <c r="D56" s="123"/>
      <c r="E56" s="123">
        <v>3231</v>
      </c>
      <c r="F56" s="123" t="s">
        <v>87</v>
      </c>
      <c r="G56" s="153">
        <v>4662.97</v>
      </c>
      <c r="H56" s="125"/>
      <c r="I56" s="132"/>
      <c r="J56" s="153">
        <v>5686.46</v>
      </c>
      <c r="K56" s="154">
        <f t="shared" si="2"/>
        <v>121.94931556497252</v>
      </c>
      <c r="L56" s="154"/>
    </row>
    <row r="57" spans="2:12" ht="20.100000000000001" customHeight="1" x14ac:dyDescent="0.3">
      <c r="B57" s="123"/>
      <c r="C57" s="128"/>
      <c r="D57" s="123"/>
      <c r="E57" s="123">
        <v>3232</v>
      </c>
      <c r="F57" s="123" t="s">
        <v>88</v>
      </c>
      <c r="G57" s="153">
        <v>24603.59</v>
      </c>
      <c r="H57" s="125"/>
      <c r="I57" s="132"/>
      <c r="J57" s="153">
        <v>13667.86</v>
      </c>
      <c r="K57" s="154">
        <f t="shared" si="2"/>
        <v>55.552299481498437</v>
      </c>
      <c r="L57" s="154"/>
    </row>
    <row r="58" spans="2:12" ht="20.100000000000001" customHeight="1" x14ac:dyDescent="0.3">
      <c r="B58" s="123"/>
      <c r="C58" s="128"/>
      <c r="D58" s="123"/>
      <c r="E58" s="123">
        <v>3233</v>
      </c>
      <c r="F58" s="123" t="s">
        <v>152</v>
      </c>
      <c r="G58" s="153">
        <v>0</v>
      </c>
      <c r="H58" s="125"/>
      <c r="I58" s="132"/>
      <c r="J58" s="153">
        <v>124.44</v>
      </c>
      <c r="K58" s="154">
        <v>0</v>
      </c>
      <c r="L58" s="154"/>
    </row>
    <row r="59" spans="2:12" ht="20.100000000000001" customHeight="1" x14ac:dyDescent="0.3">
      <c r="B59" s="123"/>
      <c r="C59" s="128"/>
      <c r="D59" s="123"/>
      <c r="E59" s="123">
        <v>3234</v>
      </c>
      <c r="F59" s="123" t="s">
        <v>89</v>
      </c>
      <c r="G59" s="153">
        <v>8623.19</v>
      </c>
      <c r="H59" s="125"/>
      <c r="I59" s="132"/>
      <c r="J59" s="153">
        <v>13828.56</v>
      </c>
      <c r="K59" s="154">
        <f t="shared" ref="K59:K67" si="3">J59/G59*100</f>
        <v>160.3647837981072</v>
      </c>
      <c r="L59" s="154"/>
    </row>
    <row r="60" spans="2:12" ht="20.100000000000001" customHeight="1" x14ac:dyDescent="0.3">
      <c r="B60" s="123"/>
      <c r="C60" s="128"/>
      <c r="D60" s="123"/>
      <c r="E60" s="123">
        <v>3235</v>
      </c>
      <c r="F60" s="123" t="s">
        <v>90</v>
      </c>
      <c r="G60" s="153">
        <v>45757.84</v>
      </c>
      <c r="H60" s="125"/>
      <c r="I60" s="132"/>
      <c r="J60" s="153">
        <v>50587.16</v>
      </c>
      <c r="K60" s="154">
        <f t="shared" si="3"/>
        <v>110.55408209828089</v>
      </c>
      <c r="L60" s="154"/>
    </row>
    <row r="61" spans="2:12" ht="20.100000000000001" customHeight="1" x14ac:dyDescent="0.3">
      <c r="B61" s="123"/>
      <c r="C61" s="128"/>
      <c r="D61" s="123"/>
      <c r="E61" s="123">
        <v>3236</v>
      </c>
      <c r="F61" s="123" t="s">
        <v>91</v>
      </c>
      <c r="G61" s="153">
        <v>18959.29</v>
      </c>
      <c r="H61" s="125"/>
      <c r="I61" s="132"/>
      <c r="J61" s="153">
        <v>32224.06</v>
      </c>
      <c r="K61" s="154">
        <f t="shared" si="3"/>
        <v>169.96448706676253</v>
      </c>
      <c r="L61" s="154"/>
    </row>
    <row r="62" spans="2:12" ht="20.100000000000001" customHeight="1" x14ac:dyDescent="0.3">
      <c r="B62" s="123"/>
      <c r="C62" s="128"/>
      <c r="D62" s="123"/>
      <c r="E62" s="123">
        <v>3237</v>
      </c>
      <c r="F62" s="123" t="s">
        <v>92</v>
      </c>
      <c r="G62" s="153">
        <v>7410</v>
      </c>
      <c r="H62" s="125"/>
      <c r="I62" s="132"/>
      <c r="J62" s="153">
        <v>9042.2900000000009</v>
      </c>
      <c r="K62" s="154">
        <f t="shared" si="3"/>
        <v>122.02820512820513</v>
      </c>
      <c r="L62" s="154"/>
    </row>
    <row r="63" spans="2:12" ht="20.100000000000001" customHeight="1" x14ac:dyDescent="0.3">
      <c r="B63" s="123"/>
      <c r="C63" s="128"/>
      <c r="D63" s="123"/>
      <c r="E63" s="123">
        <v>3238</v>
      </c>
      <c r="F63" s="123" t="s">
        <v>93</v>
      </c>
      <c r="G63" s="153">
        <v>11820.3</v>
      </c>
      <c r="H63" s="125"/>
      <c r="I63" s="132"/>
      <c r="J63" s="153">
        <v>3478.46</v>
      </c>
      <c r="K63" s="154">
        <f t="shared" si="3"/>
        <v>29.427848700963601</v>
      </c>
      <c r="L63" s="154"/>
    </row>
    <row r="64" spans="2:12" ht="20.100000000000001" customHeight="1" x14ac:dyDescent="0.3">
      <c r="B64" s="123"/>
      <c r="C64" s="128"/>
      <c r="D64" s="123"/>
      <c r="E64" s="123">
        <v>3239</v>
      </c>
      <c r="F64" s="123" t="s">
        <v>94</v>
      </c>
      <c r="G64" s="153">
        <v>1620.83</v>
      </c>
      <c r="H64" s="125"/>
      <c r="I64" s="132"/>
      <c r="J64" s="153">
        <v>3401.45</v>
      </c>
      <c r="K64" s="154">
        <f t="shared" si="3"/>
        <v>209.85852927203962</v>
      </c>
      <c r="L64" s="154"/>
    </row>
    <row r="65" spans="2:12" ht="20.100000000000001" customHeight="1" x14ac:dyDescent="0.3">
      <c r="B65" s="128"/>
      <c r="C65" s="128"/>
      <c r="D65" s="128">
        <v>329</v>
      </c>
      <c r="E65" s="128"/>
      <c r="F65" s="128" t="s">
        <v>95</v>
      </c>
      <c r="G65" s="120">
        <f>SUM(G66:G72)</f>
        <v>10776.609999999999</v>
      </c>
      <c r="H65" s="121"/>
      <c r="I65" s="134"/>
      <c r="J65" s="151">
        <f>SUM(J66:J72)</f>
        <v>6629.72</v>
      </c>
      <c r="K65" s="152">
        <f t="shared" si="3"/>
        <v>61.519531652347084</v>
      </c>
      <c r="L65" s="152"/>
    </row>
    <row r="66" spans="2:12" ht="20.100000000000001" customHeight="1" x14ac:dyDescent="0.3">
      <c r="B66" s="123"/>
      <c r="C66" s="128"/>
      <c r="D66" s="123"/>
      <c r="E66" s="123">
        <v>3291</v>
      </c>
      <c r="F66" s="123" t="s">
        <v>96</v>
      </c>
      <c r="G66" s="153">
        <v>1448.36</v>
      </c>
      <c r="H66" s="125"/>
      <c r="I66" s="132"/>
      <c r="J66" s="153">
        <v>976.82</v>
      </c>
      <c r="K66" s="154">
        <f t="shared" si="3"/>
        <v>67.4431771106631</v>
      </c>
      <c r="L66" s="154"/>
    </row>
    <row r="67" spans="2:12" ht="20.100000000000001" customHeight="1" x14ac:dyDescent="0.3">
      <c r="B67" s="123"/>
      <c r="C67" s="128"/>
      <c r="D67" s="123"/>
      <c r="E67" s="123">
        <v>3292</v>
      </c>
      <c r="F67" s="123" t="s">
        <v>97</v>
      </c>
      <c r="G67" s="153">
        <v>4667.62</v>
      </c>
      <c r="H67" s="125"/>
      <c r="I67" s="132"/>
      <c r="J67" s="153">
        <v>4741.3900000000003</v>
      </c>
      <c r="K67" s="154">
        <f t="shared" si="3"/>
        <v>101.58046284830387</v>
      </c>
      <c r="L67" s="154"/>
    </row>
    <row r="68" spans="2:12" ht="20.100000000000001" customHeight="1" x14ac:dyDescent="0.3">
      <c r="B68" s="123"/>
      <c r="C68" s="128"/>
      <c r="D68" s="123"/>
      <c r="E68" s="123">
        <v>3293</v>
      </c>
      <c r="F68" s="123" t="s">
        <v>126</v>
      </c>
      <c r="G68" s="153">
        <v>126.57</v>
      </c>
      <c r="H68" s="125"/>
      <c r="I68" s="132"/>
      <c r="J68" s="153">
        <v>99.95</v>
      </c>
      <c r="K68" s="154">
        <v>0</v>
      </c>
      <c r="L68" s="154"/>
    </row>
    <row r="69" spans="2:12" ht="20.100000000000001" customHeight="1" x14ac:dyDescent="0.3">
      <c r="B69" s="123"/>
      <c r="C69" s="128"/>
      <c r="D69" s="123"/>
      <c r="E69" s="123">
        <v>3294</v>
      </c>
      <c r="F69" s="123" t="s">
        <v>98</v>
      </c>
      <c r="G69" s="153">
        <v>85</v>
      </c>
      <c r="H69" s="125"/>
      <c r="I69" s="132"/>
      <c r="J69" s="153">
        <v>85</v>
      </c>
      <c r="K69" s="154">
        <f t="shared" ref="K69:K74" si="4">J69/G69*100</f>
        <v>100</v>
      </c>
      <c r="L69" s="154"/>
    </row>
    <row r="70" spans="2:12" ht="20.100000000000001" customHeight="1" x14ac:dyDescent="0.3">
      <c r="B70" s="123"/>
      <c r="C70" s="128"/>
      <c r="D70" s="123"/>
      <c r="E70" s="123">
        <v>3295</v>
      </c>
      <c r="F70" s="123" t="s">
        <v>99</v>
      </c>
      <c r="G70" s="153">
        <v>3392.37</v>
      </c>
      <c r="H70" s="125"/>
      <c r="I70" s="132"/>
      <c r="J70" s="153">
        <v>483.72</v>
      </c>
      <c r="K70" s="154">
        <f t="shared" si="4"/>
        <v>14.259057826829032</v>
      </c>
      <c r="L70" s="154"/>
    </row>
    <row r="71" spans="2:12" ht="20.100000000000001" customHeight="1" x14ac:dyDescent="0.3">
      <c r="B71" s="123"/>
      <c r="C71" s="128"/>
      <c r="D71" s="123"/>
      <c r="E71" s="123">
        <v>3296</v>
      </c>
      <c r="F71" s="123" t="s">
        <v>100</v>
      </c>
      <c r="G71" s="153">
        <v>0</v>
      </c>
      <c r="H71" s="125"/>
      <c r="I71" s="132"/>
      <c r="J71" s="153">
        <v>0</v>
      </c>
      <c r="K71" s="154">
        <v>0</v>
      </c>
      <c r="L71" s="154"/>
    </row>
    <row r="72" spans="2:12" ht="20.100000000000001" customHeight="1" x14ac:dyDescent="0.3">
      <c r="B72" s="123"/>
      <c r="C72" s="123"/>
      <c r="D72" s="123"/>
      <c r="E72" s="123">
        <v>3299</v>
      </c>
      <c r="F72" s="123" t="s">
        <v>95</v>
      </c>
      <c r="G72" s="153">
        <v>1056.69</v>
      </c>
      <c r="H72" s="125"/>
      <c r="I72" s="132"/>
      <c r="J72" s="153">
        <v>242.84</v>
      </c>
      <c r="K72" s="154">
        <f t="shared" si="4"/>
        <v>22.981195998826522</v>
      </c>
      <c r="L72" s="154"/>
    </row>
    <row r="73" spans="2:12" ht="20.100000000000001" customHeight="1" x14ac:dyDescent="0.3">
      <c r="B73" s="127"/>
      <c r="C73" s="127">
        <v>34</v>
      </c>
      <c r="D73" s="127"/>
      <c r="E73" s="127"/>
      <c r="F73" s="127" t="s">
        <v>101</v>
      </c>
      <c r="G73" s="117">
        <f>G74</f>
        <v>20.94</v>
      </c>
      <c r="H73" s="118">
        <v>100</v>
      </c>
      <c r="I73" s="133">
        <v>100</v>
      </c>
      <c r="J73" s="149">
        <f>J74</f>
        <v>26.19</v>
      </c>
      <c r="K73" s="150">
        <f t="shared" si="4"/>
        <v>125.07163323782235</v>
      </c>
      <c r="L73" s="150">
        <f>J73/I73*100</f>
        <v>26.19</v>
      </c>
    </row>
    <row r="74" spans="2:12" ht="20.100000000000001" customHeight="1" x14ac:dyDescent="0.3">
      <c r="B74" s="128"/>
      <c r="C74" s="128"/>
      <c r="D74" s="128">
        <v>343</v>
      </c>
      <c r="E74" s="128"/>
      <c r="F74" s="128" t="s">
        <v>102</v>
      </c>
      <c r="G74" s="134">
        <f>SUM(G75:G78)</f>
        <v>20.94</v>
      </c>
      <c r="H74" s="121"/>
      <c r="I74" s="134"/>
      <c r="J74" s="151">
        <f>SUM(J75:J78)</f>
        <v>26.19</v>
      </c>
      <c r="K74" s="152">
        <f t="shared" si="4"/>
        <v>125.07163323782235</v>
      </c>
      <c r="L74" s="152"/>
    </row>
    <row r="75" spans="2:12" ht="20.100000000000001" customHeight="1" x14ac:dyDescent="0.3">
      <c r="B75" s="123"/>
      <c r="C75" s="128"/>
      <c r="D75" s="123"/>
      <c r="E75" s="123">
        <v>3431</v>
      </c>
      <c r="F75" s="123" t="s">
        <v>145</v>
      </c>
      <c r="G75" s="153">
        <v>0</v>
      </c>
      <c r="H75" s="125"/>
      <c r="I75" s="132"/>
      <c r="J75" s="153">
        <v>0</v>
      </c>
      <c r="K75" s="154">
        <v>0</v>
      </c>
      <c r="L75" s="154"/>
    </row>
    <row r="76" spans="2:12" ht="20.100000000000001" customHeight="1" x14ac:dyDescent="0.3">
      <c r="B76" s="123"/>
      <c r="C76" s="128"/>
      <c r="D76" s="123"/>
      <c r="E76" s="123">
        <v>3432</v>
      </c>
      <c r="F76" s="123" t="s">
        <v>146</v>
      </c>
      <c r="G76" s="153">
        <v>0</v>
      </c>
      <c r="H76" s="125"/>
      <c r="I76" s="132"/>
      <c r="J76" s="153">
        <v>0</v>
      </c>
      <c r="K76" s="154">
        <v>0</v>
      </c>
      <c r="L76" s="154"/>
    </row>
    <row r="77" spans="2:12" ht="20.100000000000001" customHeight="1" x14ac:dyDescent="0.3">
      <c r="B77" s="123"/>
      <c r="C77" s="128"/>
      <c r="D77" s="123"/>
      <c r="E77" s="123">
        <v>3433</v>
      </c>
      <c r="F77" s="123" t="s">
        <v>103</v>
      </c>
      <c r="G77" s="153">
        <v>5.28</v>
      </c>
      <c r="H77" s="125"/>
      <c r="I77" s="132"/>
      <c r="J77" s="153">
        <v>13.55</v>
      </c>
      <c r="K77" s="154">
        <f t="shared" ref="K77:K87" si="5">J77/G77*100</f>
        <v>256.62878787878788</v>
      </c>
      <c r="L77" s="154"/>
    </row>
    <row r="78" spans="2:12" ht="20.100000000000001" customHeight="1" x14ac:dyDescent="0.3">
      <c r="B78" s="123"/>
      <c r="C78" s="128"/>
      <c r="D78" s="123"/>
      <c r="E78" s="123">
        <v>3434</v>
      </c>
      <c r="F78" s="123" t="s">
        <v>104</v>
      </c>
      <c r="G78" s="153">
        <v>15.66</v>
      </c>
      <c r="H78" s="125"/>
      <c r="I78" s="132"/>
      <c r="J78" s="153">
        <v>12.64</v>
      </c>
      <c r="K78" s="154">
        <f t="shared" si="5"/>
        <v>80.715197956577271</v>
      </c>
      <c r="L78" s="154"/>
    </row>
    <row r="79" spans="2:12" ht="20.100000000000001" customHeight="1" x14ac:dyDescent="0.3">
      <c r="B79" s="127"/>
      <c r="C79" s="127">
        <v>38</v>
      </c>
      <c r="D79" s="127"/>
      <c r="E79" s="127"/>
      <c r="F79" s="127" t="s">
        <v>105</v>
      </c>
      <c r="G79" s="117">
        <f>G80</f>
        <v>1137.02</v>
      </c>
      <c r="H79" s="118">
        <v>1000</v>
      </c>
      <c r="I79" s="133">
        <v>1000</v>
      </c>
      <c r="J79" s="149">
        <f>J80</f>
        <v>0</v>
      </c>
      <c r="K79" s="150">
        <f t="shared" si="5"/>
        <v>0</v>
      </c>
      <c r="L79" s="150">
        <f>J79/I79*100</f>
        <v>0</v>
      </c>
    </row>
    <row r="80" spans="2:12" ht="20.100000000000001" customHeight="1" x14ac:dyDescent="0.3">
      <c r="B80" s="128"/>
      <c r="C80" s="128"/>
      <c r="D80" s="128">
        <v>383</v>
      </c>
      <c r="E80" s="128"/>
      <c r="F80" s="128" t="s">
        <v>106</v>
      </c>
      <c r="G80" s="120">
        <f>G81</f>
        <v>1137.02</v>
      </c>
      <c r="H80" s="121"/>
      <c r="I80" s="134"/>
      <c r="J80" s="151">
        <f>J81</f>
        <v>0</v>
      </c>
      <c r="K80" s="152">
        <f t="shared" si="5"/>
        <v>0</v>
      </c>
      <c r="L80" s="152"/>
    </row>
    <row r="81" spans="2:12" ht="20.100000000000001" customHeight="1" x14ac:dyDescent="0.3">
      <c r="B81" s="123"/>
      <c r="C81" s="128"/>
      <c r="D81" s="123"/>
      <c r="E81" s="123">
        <v>3835</v>
      </c>
      <c r="F81" s="123" t="s">
        <v>107</v>
      </c>
      <c r="G81" s="153">
        <v>1137.02</v>
      </c>
      <c r="H81" s="125"/>
      <c r="I81" s="132"/>
      <c r="J81" s="153">
        <v>0</v>
      </c>
      <c r="K81" s="154">
        <f t="shared" si="5"/>
        <v>0</v>
      </c>
      <c r="L81" s="154"/>
    </row>
    <row r="82" spans="2:12" ht="20.100000000000001" customHeight="1" x14ac:dyDescent="0.3">
      <c r="B82" s="141">
        <v>4</v>
      </c>
      <c r="C82" s="141"/>
      <c r="D82" s="141"/>
      <c r="E82" s="141"/>
      <c r="F82" s="142" t="s">
        <v>6</v>
      </c>
      <c r="G82" s="115">
        <f>G83</f>
        <v>19678.88</v>
      </c>
      <c r="H82" s="115">
        <f>H83</f>
        <v>50000</v>
      </c>
      <c r="I82" s="139">
        <f>I83</f>
        <v>50000</v>
      </c>
      <c r="J82" s="147">
        <f>J83</f>
        <v>11049.19</v>
      </c>
      <c r="K82" s="148">
        <f t="shared" si="5"/>
        <v>56.1474535136146</v>
      </c>
      <c r="L82" s="183">
        <f>J82/I82*100</f>
        <v>22.098380000000002</v>
      </c>
    </row>
    <row r="83" spans="2:12" ht="20.100000000000001" customHeight="1" x14ac:dyDescent="0.3">
      <c r="B83" s="116"/>
      <c r="C83" s="116">
        <v>42</v>
      </c>
      <c r="D83" s="116"/>
      <c r="E83" s="116"/>
      <c r="F83" s="143" t="s">
        <v>181</v>
      </c>
      <c r="G83" s="118">
        <f>G84+G88</f>
        <v>19678.88</v>
      </c>
      <c r="H83" s="209">
        <v>50000</v>
      </c>
      <c r="I83" s="210">
        <v>50000</v>
      </c>
      <c r="J83" s="149">
        <f>J84+J88</f>
        <v>11049.19</v>
      </c>
      <c r="K83" s="150">
        <f t="shared" si="5"/>
        <v>56.1474535136146</v>
      </c>
      <c r="L83" s="184">
        <f>J83/I83*100</f>
        <v>22.098380000000002</v>
      </c>
    </row>
    <row r="84" spans="2:12" ht="20.100000000000001" customHeight="1" x14ac:dyDescent="0.3">
      <c r="B84" s="119"/>
      <c r="C84" s="119"/>
      <c r="D84" s="128">
        <v>422</v>
      </c>
      <c r="E84" s="128"/>
      <c r="F84" s="128" t="s">
        <v>108</v>
      </c>
      <c r="G84" s="121">
        <f>SUM(G85:G87)</f>
        <v>19678.88</v>
      </c>
      <c r="H84" s="121"/>
      <c r="I84" s="230"/>
      <c r="J84" s="151">
        <f>J85+J86+J87</f>
        <v>11049.19</v>
      </c>
      <c r="K84" s="152">
        <f t="shared" si="5"/>
        <v>56.1474535136146</v>
      </c>
      <c r="L84" s="152"/>
    </row>
    <row r="85" spans="2:12" ht="20.100000000000001" customHeight="1" x14ac:dyDescent="0.3">
      <c r="B85" s="131"/>
      <c r="C85" s="131"/>
      <c r="D85" s="123"/>
      <c r="E85" s="123">
        <v>4221</v>
      </c>
      <c r="F85" s="123" t="s">
        <v>109</v>
      </c>
      <c r="G85" s="153">
        <v>3611.81</v>
      </c>
      <c r="H85" s="125"/>
      <c r="I85" s="211"/>
      <c r="J85" s="153">
        <v>9871.93</v>
      </c>
      <c r="K85" s="154">
        <f t="shared" si="5"/>
        <v>273.32362444314623</v>
      </c>
      <c r="L85" s="154"/>
    </row>
    <row r="86" spans="2:12" ht="20.100000000000001" customHeight="1" x14ac:dyDescent="0.3">
      <c r="B86" s="131"/>
      <c r="C86" s="131"/>
      <c r="D86" s="123"/>
      <c r="E86" s="123">
        <v>4223</v>
      </c>
      <c r="F86" s="123" t="s">
        <v>194</v>
      </c>
      <c r="G86" s="153">
        <v>0</v>
      </c>
      <c r="H86" s="125"/>
      <c r="I86" s="211"/>
      <c r="J86" s="153">
        <v>382.26</v>
      </c>
      <c r="K86" s="154"/>
      <c r="L86" s="154"/>
    </row>
    <row r="87" spans="2:12" ht="20.100000000000001" customHeight="1" x14ac:dyDescent="0.3">
      <c r="B87" s="131"/>
      <c r="C87" s="131"/>
      <c r="D87" s="123"/>
      <c r="E87" s="123">
        <v>4227</v>
      </c>
      <c r="F87" s="123" t="s">
        <v>110</v>
      </c>
      <c r="G87" s="153">
        <v>16067.07</v>
      </c>
      <c r="H87" s="125"/>
      <c r="I87" s="211"/>
      <c r="J87" s="153">
        <v>795</v>
      </c>
      <c r="K87" s="154">
        <f t="shared" si="5"/>
        <v>4.9480085665899258</v>
      </c>
      <c r="L87" s="154"/>
    </row>
    <row r="88" spans="2:12" ht="20.100000000000001" customHeight="1" x14ac:dyDescent="0.3">
      <c r="B88" s="119"/>
      <c r="C88" s="119"/>
      <c r="D88" s="128">
        <v>423</v>
      </c>
      <c r="E88" s="128"/>
      <c r="F88" s="128" t="s">
        <v>155</v>
      </c>
      <c r="G88" s="121">
        <f>G89</f>
        <v>0</v>
      </c>
      <c r="H88" s="121"/>
      <c r="I88" s="230"/>
      <c r="J88" s="151">
        <f>J89</f>
        <v>0</v>
      </c>
      <c r="K88" s="152">
        <v>0</v>
      </c>
      <c r="L88" s="152"/>
    </row>
    <row r="89" spans="2:12" ht="20.100000000000001" customHeight="1" x14ac:dyDescent="0.3">
      <c r="B89" s="131"/>
      <c r="C89" s="131" t="s">
        <v>16</v>
      </c>
      <c r="D89" s="123"/>
      <c r="E89" s="123">
        <v>4231</v>
      </c>
      <c r="F89" s="123" t="s">
        <v>144</v>
      </c>
      <c r="G89" s="124">
        <v>0</v>
      </c>
      <c r="H89" s="125"/>
      <c r="I89" s="211"/>
      <c r="J89" s="153">
        <v>0</v>
      </c>
      <c r="K89" s="154">
        <v>0</v>
      </c>
      <c r="L89" s="154"/>
    </row>
  </sheetData>
  <mergeCells count="7">
    <mergeCell ref="B7:F7"/>
    <mergeCell ref="B8:F8"/>
    <mergeCell ref="B31:F31"/>
    <mergeCell ref="B32:F32"/>
    <mergeCell ref="B2:L2"/>
    <mergeCell ref="B4:L4"/>
    <mergeCell ref="B5:L5"/>
  </mergeCells>
  <pageMargins left="0.7" right="0.7" top="0.75" bottom="0.75" header="0.3" footer="0.3"/>
  <pageSetup paperSize="9" scale="58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1"/>
  <sheetViews>
    <sheetView topLeftCell="A2" workbookViewId="0">
      <selection activeCell="C20" sqref="C20"/>
    </sheetView>
  </sheetViews>
  <sheetFormatPr defaultRowHeight="14.4" x14ac:dyDescent="0.3"/>
  <cols>
    <col min="2" max="2" width="39.44140625" customWidth="1"/>
    <col min="3" max="6" width="15.6640625" customWidth="1"/>
    <col min="7" max="8" width="9.6640625" customWidth="1"/>
  </cols>
  <sheetData>
    <row r="1" spans="2:8" ht="17.399999999999999" x14ac:dyDescent="0.3">
      <c r="B1" s="2"/>
      <c r="C1" s="2"/>
      <c r="D1" s="2"/>
      <c r="E1" s="2"/>
      <c r="F1" s="3"/>
      <c r="G1" s="3"/>
      <c r="H1" s="3"/>
    </row>
    <row r="2" spans="2:8" ht="15.75" customHeight="1" x14ac:dyDescent="0.3">
      <c r="B2" s="248" t="s">
        <v>36</v>
      </c>
      <c r="C2" s="248"/>
      <c r="D2" s="248"/>
      <c r="E2" s="248"/>
      <c r="F2" s="248"/>
      <c r="G2" s="248"/>
      <c r="H2" s="248"/>
    </row>
    <row r="3" spans="2:8" ht="12.75" customHeight="1" x14ac:dyDescent="0.3">
      <c r="B3" s="2"/>
      <c r="C3" s="2"/>
      <c r="D3" s="2"/>
      <c r="E3" s="2"/>
      <c r="F3" s="3"/>
      <c r="G3" s="3"/>
      <c r="H3" s="3"/>
    </row>
    <row r="4" spans="2:8" ht="49.5" customHeight="1" x14ac:dyDescent="0.3">
      <c r="B4" s="110" t="s">
        <v>7</v>
      </c>
      <c r="C4" s="110" t="s">
        <v>184</v>
      </c>
      <c r="D4" s="110" t="s">
        <v>192</v>
      </c>
      <c r="E4" s="110" t="s">
        <v>193</v>
      </c>
      <c r="F4" s="110" t="s">
        <v>199</v>
      </c>
      <c r="G4" s="110" t="s">
        <v>17</v>
      </c>
      <c r="H4" s="110" t="s">
        <v>17</v>
      </c>
    </row>
    <row r="5" spans="2:8" ht="12.9" customHeight="1" x14ac:dyDescent="0.3">
      <c r="B5" s="110">
        <v>1</v>
      </c>
      <c r="C5" s="110">
        <v>2</v>
      </c>
      <c r="D5" s="110">
        <v>3</v>
      </c>
      <c r="E5" s="110">
        <v>4</v>
      </c>
      <c r="F5" s="110">
        <v>5</v>
      </c>
      <c r="G5" s="110" t="s">
        <v>19</v>
      </c>
      <c r="H5" s="110" t="s">
        <v>20</v>
      </c>
    </row>
    <row r="6" spans="2:8" ht="18" customHeight="1" x14ac:dyDescent="0.3">
      <c r="B6" s="116" t="s">
        <v>35</v>
      </c>
      <c r="C6" s="118">
        <f>SUM(C7:C11)</f>
        <v>1768585.5999999999</v>
      </c>
      <c r="D6" s="133">
        <f>SUM(D7:D11)</f>
        <v>4287600</v>
      </c>
      <c r="E6" s="133">
        <f>SUM(E7:E11)</f>
        <v>4287600</v>
      </c>
      <c r="F6" s="190">
        <f>SUM(F7:F11)</f>
        <v>1791139.07</v>
      </c>
      <c r="G6" s="177">
        <f>F6/C6*100</f>
        <v>101.27522637298416</v>
      </c>
      <c r="H6" s="194">
        <f t="shared" ref="H6:H11" si="0">F6/E6*100</f>
        <v>41.77486402649501</v>
      </c>
    </row>
    <row r="7" spans="2:8" ht="18" customHeight="1" x14ac:dyDescent="0.3">
      <c r="B7" s="131" t="s">
        <v>201</v>
      </c>
      <c r="C7" s="191">
        <v>1503554.89</v>
      </c>
      <c r="D7" s="132">
        <v>3325900</v>
      </c>
      <c r="E7" s="132">
        <v>3325900</v>
      </c>
      <c r="F7" s="191">
        <v>1533541.61</v>
      </c>
      <c r="G7" s="188">
        <f>F7/C7*100</f>
        <v>101.99438811309378</v>
      </c>
      <c r="H7" s="195">
        <f t="shared" si="0"/>
        <v>46.109071529510814</v>
      </c>
    </row>
    <row r="8" spans="2:8" ht="18" customHeight="1" x14ac:dyDescent="0.3">
      <c r="B8" s="131" t="s">
        <v>202</v>
      </c>
      <c r="C8" s="192">
        <v>907.22</v>
      </c>
      <c r="D8" s="132">
        <v>1500</v>
      </c>
      <c r="E8" s="132">
        <v>1500</v>
      </c>
      <c r="F8" s="192">
        <v>1286.3900000000001</v>
      </c>
      <c r="G8" s="188">
        <f>F8/C8*100</f>
        <v>141.79471352042503</v>
      </c>
      <c r="H8" s="188">
        <f t="shared" si="0"/>
        <v>85.759333333333345</v>
      </c>
    </row>
    <row r="9" spans="2:8" ht="18" customHeight="1" x14ac:dyDescent="0.3">
      <c r="B9" s="131" t="s">
        <v>203</v>
      </c>
      <c r="C9" s="192">
        <v>264123.49</v>
      </c>
      <c r="D9" s="132">
        <v>942300</v>
      </c>
      <c r="E9" s="132">
        <v>942300</v>
      </c>
      <c r="F9" s="192">
        <v>256311.07</v>
      </c>
      <c r="G9" s="188">
        <f>F9/C9*100</f>
        <v>97.042133586830928</v>
      </c>
      <c r="H9" s="188">
        <f t="shared" si="0"/>
        <v>27.200580494534648</v>
      </c>
    </row>
    <row r="10" spans="2:8" ht="18" customHeight="1" x14ac:dyDescent="0.3">
      <c r="B10" s="131" t="s">
        <v>204</v>
      </c>
      <c r="C10" s="192">
        <v>0</v>
      </c>
      <c r="D10" s="132">
        <v>17300</v>
      </c>
      <c r="E10" s="132">
        <v>17300</v>
      </c>
      <c r="F10" s="192">
        <v>0</v>
      </c>
      <c r="G10" s="188">
        <v>0</v>
      </c>
      <c r="H10" s="188">
        <f t="shared" si="0"/>
        <v>0</v>
      </c>
    </row>
    <row r="11" spans="2:8" ht="18" customHeight="1" x14ac:dyDescent="0.3">
      <c r="B11" s="131" t="s">
        <v>205</v>
      </c>
      <c r="C11" s="192">
        <v>0</v>
      </c>
      <c r="D11" s="132">
        <v>600</v>
      </c>
      <c r="E11" s="132">
        <v>600</v>
      </c>
      <c r="F11" s="192">
        <v>0</v>
      </c>
      <c r="G11" s="188">
        <v>0</v>
      </c>
      <c r="H11" s="188">
        <f t="shared" si="0"/>
        <v>0</v>
      </c>
    </row>
    <row r="12" spans="2:8" ht="18" customHeight="1" x14ac:dyDescent="0.3">
      <c r="B12" s="131"/>
      <c r="C12" s="125"/>
      <c r="D12" s="122"/>
      <c r="E12" s="122"/>
      <c r="F12" s="192"/>
      <c r="G12" s="189"/>
      <c r="H12" s="189"/>
    </row>
    <row r="13" spans="2:8" ht="18" customHeight="1" x14ac:dyDescent="0.3">
      <c r="B13" s="116" t="s">
        <v>34</v>
      </c>
      <c r="C13" s="118">
        <f>SUM(C14:C19)</f>
        <v>1695540.19</v>
      </c>
      <c r="D13" s="210">
        <f>SUM(D14:D19)</f>
        <v>4287600</v>
      </c>
      <c r="E13" s="210">
        <f>SUM(E14:E19)</f>
        <v>4287600</v>
      </c>
      <c r="F13" s="190">
        <f>SUM(F14:F19)</f>
        <v>1800154.33</v>
      </c>
      <c r="G13" s="177">
        <f>F13/C13*100</f>
        <v>106.16995932134172</v>
      </c>
      <c r="H13" s="194">
        <f t="shared" ref="H13:H19" si="1">F13/E13*100</f>
        <v>41.985127577199364</v>
      </c>
    </row>
    <row r="14" spans="2:8" ht="18" customHeight="1" x14ac:dyDescent="0.3">
      <c r="B14" s="131" t="s">
        <v>201</v>
      </c>
      <c r="C14" s="191">
        <v>1471703.84</v>
      </c>
      <c r="D14" s="211">
        <v>3165900</v>
      </c>
      <c r="E14" s="211">
        <v>3165900</v>
      </c>
      <c r="F14" s="191">
        <v>1562638.81</v>
      </c>
      <c r="G14" s="188">
        <f>F14/C14*100</f>
        <v>106.17889058439908</v>
      </c>
      <c r="H14" s="195">
        <f t="shared" si="1"/>
        <v>49.358438674626491</v>
      </c>
    </row>
    <row r="15" spans="2:8" ht="18" customHeight="1" x14ac:dyDescent="0.3">
      <c r="B15" s="131" t="s">
        <v>202</v>
      </c>
      <c r="C15" s="191">
        <v>246.42</v>
      </c>
      <c r="D15" s="211">
        <v>1500</v>
      </c>
      <c r="E15" s="211">
        <v>1500</v>
      </c>
      <c r="F15" s="191">
        <v>1286.3900000000001</v>
      </c>
      <c r="G15" s="188">
        <f>F15/C15*100</f>
        <v>522.03149095040999</v>
      </c>
      <c r="H15" s="188">
        <f t="shared" si="1"/>
        <v>85.759333333333345</v>
      </c>
    </row>
    <row r="16" spans="2:8" ht="18" customHeight="1" x14ac:dyDescent="0.3">
      <c r="B16" s="131" t="s">
        <v>206</v>
      </c>
      <c r="C16" s="192">
        <v>223589.93</v>
      </c>
      <c r="D16" s="211">
        <v>942300</v>
      </c>
      <c r="E16" s="211">
        <v>942300</v>
      </c>
      <c r="F16" s="192">
        <v>236229.13</v>
      </c>
      <c r="G16" s="188">
        <f>F16/C16*100</f>
        <v>105.65284849814122</v>
      </c>
      <c r="H16" s="188">
        <f t="shared" si="1"/>
        <v>25.069418444232198</v>
      </c>
    </row>
    <row r="17" spans="2:8" ht="18" customHeight="1" x14ac:dyDescent="0.3">
      <c r="B17" s="131" t="s">
        <v>204</v>
      </c>
      <c r="C17" s="192">
        <v>0</v>
      </c>
      <c r="D17" s="211">
        <v>17300</v>
      </c>
      <c r="E17" s="211">
        <v>17300</v>
      </c>
      <c r="F17" s="192">
        <v>0</v>
      </c>
      <c r="G17" s="188">
        <v>0</v>
      </c>
      <c r="H17" s="188">
        <f t="shared" si="1"/>
        <v>0</v>
      </c>
    </row>
    <row r="18" spans="2:8" ht="18" customHeight="1" x14ac:dyDescent="0.3">
      <c r="B18" s="131" t="s">
        <v>208</v>
      </c>
      <c r="C18" s="191">
        <v>0</v>
      </c>
      <c r="D18" s="211">
        <v>160000</v>
      </c>
      <c r="E18" s="211">
        <v>160000</v>
      </c>
      <c r="F18" s="191">
        <v>0</v>
      </c>
      <c r="G18" s="188">
        <v>0</v>
      </c>
      <c r="H18" s="188">
        <f t="shared" si="1"/>
        <v>0</v>
      </c>
    </row>
    <row r="19" spans="2:8" ht="18" customHeight="1" x14ac:dyDescent="0.3">
      <c r="B19" s="131" t="s">
        <v>207</v>
      </c>
      <c r="C19" s="191">
        <v>0</v>
      </c>
      <c r="D19" s="211">
        <v>600</v>
      </c>
      <c r="E19" s="211">
        <v>600</v>
      </c>
      <c r="F19" s="191">
        <v>0</v>
      </c>
      <c r="G19" s="188">
        <v>0</v>
      </c>
      <c r="H19" s="188">
        <f t="shared" si="1"/>
        <v>0</v>
      </c>
    </row>
    <row r="20" spans="2:8" ht="18" customHeight="1" x14ac:dyDescent="0.3">
      <c r="B20" s="119"/>
      <c r="C20" s="121"/>
      <c r="D20" s="144"/>
      <c r="E20" s="144"/>
      <c r="F20" s="193"/>
      <c r="G20" s="189"/>
      <c r="H20" s="161"/>
    </row>
    <row r="21" spans="2:8" ht="14.1" customHeight="1" x14ac:dyDescent="0.3"/>
  </sheetData>
  <mergeCells count="1">
    <mergeCell ref="B2:H2"/>
  </mergeCells>
  <pageMargins left="0.7" right="0.7" top="0.75" bottom="0.75" header="0.3" footer="0.3"/>
  <pageSetup paperSize="9" scale="66" fitToHeight="0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0"/>
  <sheetViews>
    <sheetView workbookViewId="0">
      <selection activeCell="D13" sqref="D13"/>
    </sheetView>
  </sheetViews>
  <sheetFormatPr defaultRowHeight="14.4" x14ac:dyDescent="0.3"/>
  <cols>
    <col min="2" max="2" width="37.6640625" customWidth="1"/>
    <col min="3" max="6" width="16.6640625" customWidth="1"/>
    <col min="7" max="8" width="9.6640625" customWidth="1"/>
  </cols>
  <sheetData>
    <row r="1" spans="2:8" ht="17.399999999999999" x14ac:dyDescent="0.3">
      <c r="B1" s="2"/>
      <c r="C1" s="2"/>
      <c r="D1" s="2"/>
      <c r="E1" s="2"/>
      <c r="F1" s="3"/>
      <c r="G1" s="3"/>
      <c r="H1" s="3"/>
    </row>
    <row r="2" spans="2:8" ht="15.75" customHeight="1" x14ac:dyDescent="0.3">
      <c r="B2" s="248" t="s">
        <v>45</v>
      </c>
      <c r="C2" s="248"/>
      <c r="D2" s="248"/>
      <c r="E2" s="248"/>
      <c r="F2" s="248"/>
      <c r="G2" s="248"/>
      <c r="H2" s="248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45" customHeight="1" x14ac:dyDescent="0.3">
      <c r="B4" s="110" t="s">
        <v>7</v>
      </c>
      <c r="C4" s="110" t="s">
        <v>185</v>
      </c>
      <c r="D4" s="110" t="s">
        <v>189</v>
      </c>
      <c r="E4" s="110" t="s">
        <v>193</v>
      </c>
      <c r="F4" s="110" t="s">
        <v>198</v>
      </c>
      <c r="G4" s="110" t="s">
        <v>17</v>
      </c>
      <c r="H4" s="110" t="s">
        <v>17</v>
      </c>
    </row>
    <row r="5" spans="2:8" x14ac:dyDescent="0.3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19</v>
      </c>
      <c r="H5" s="31" t="s">
        <v>20</v>
      </c>
    </row>
    <row r="6" spans="2:8" ht="20.100000000000001" customHeight="1" x14ac:dyDescent="0.3">
      <c r="B6" s="162" t="s">
        <v>34</v>
      </c>
      <c r="C6" s="163">
        <f>C7</f>
        <v>1695540.19</v>
      </c>
      <c r="D6" s="212">
        <f>D7</f>
        <v>4287600</v>
      </c>
      <c r="E6" s="212">
        <f>E7</f>
        <v>4287600</v>
      </c>
      <c r="F6" s="201">
        <f>F7</f>
        <v>1800154.33</v>
      </c>
      <c r="G6" s="196">
        <f>F6/C6*100</f>
        <v>106.16995932134172</v>
      </c>
      <c r="H6" s="197">
        <f>F6/E6*100</f>
        <v>41.985127577199364</v>
      </c>
    </row>
    <row r="7" spans="2:8" ht="20.100000000000001" customHeight="1" x14ac:dyDescent="0.3">
      <c r="B7" s="162" t="s">
        <v>147</v>
      </c>
      <c r="C7" s="163">
        <f>C8+C9</f>
        <v>1695540.19</v>
      </c>
      <c r="D7" s="212">
        <f>D8+D9</f>
        <v>4287600</v>
      </c>
      <c r="E7" s="212">
        <f>E8+E9</f>
        <v>4287600</v>
      </c>
      <c r="F7" s="201">
        <f>F8+F9</f>
        <v>1800154.33</v>
      </c>
      <c r="G7" s="196">
        <f>F7/C7*100</f>
        <v>106.16995932134172</v>
      </c>
      <c r="H7" s="197">
        <f>F7/E7*100</f>
        <v>41.985127577199364</v>
      </c>
    </row>
    <row r="8" spans="2:8" ht="20.100000000000001" customHeight="1" x14ac:dyDescent="0.3">
      <c r="B8" s="168" t="s">
        <v>148</v>
      </c>
      <c r="C8" s="202">
        <v>1626927.15</v>
      </c>
      <c r="D8" s="213">
        <v>4135600</v>
      </c>
      <c r="E8" s="213">
        <v>4135600</v>
      </c>
      <c r="F8" s="202">
        <v>1724136.54</v>
      </c>
      <c r="G8" s="178">
        <f>F8/C8*100</f>
        <v>105.97503028946318</v>
      </c>
      <c r="H8" s="198">
        <f>F8/E8*100</f>
        <v>41.690118483412327</v>
      </c>
    </row>
    <row r="9" spans="2:8" ht="20.100000000000001" customHeight="1" x14ac:dyDescent="0.3">
      <c r="B9" s="169" t="s">
        <v>149</v>
      </c>
      <c r="C9" s="202">
        <v>68613.039999999994</v>
      </c>
      <c r="D9" s="213">
        <v>152000</v>
      </c>
      <c r="E9" s="213">
        <v>152000</v>
      </c>
      <c r="F9" s="202">
        <v>76017.789999999994</v>
      </c>
      <c r="G9" s="178">
        <f>F9/C9*100</f>
        <v>110.79204477749418</v>
      </c>
      <c r="H9" s="178">
        <f>F9/E9*100</f>
        <v>50.01170394736841</v>
      </c>
    </row>
    <row r="10" spans="2:8" ht="15.6" x14ac:dyDescent="0.3">
      <c r="B10" s="166"/>
      <c r="C10" s="164"/>
      <c r="D10" s="165"/>
      <c r="E10" s="165"/>
      <c r="F10" s="167"/>
      <c r="G10" s="199"/>
      <c r="H10" s="200"/>
    </row>
  </sheetData>
  <mergeCells count="1">
    <mergeCell ref="B2:H2"/>
  </mergeCells>
  <pageMargins left="0.7" right="0.7" top="0.75" bottom="0.75" header="0.3" footer="0.3"/>
  <pageSetup paperSize="9" scale="7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K8" sqref="K8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3">
      <c r="B2" s="248" t="s">
        <v>61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2:12" ht="15.75" customHeight="1" x14ac:dyDescent="0.3">
      <c r="B3" s="248" t="s">
        <v>37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2:12" ht="17.399999999999999" x14ac:dyDescent="0.3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3">
      <c r="B5" s="314" t="s">
        <v>7</v>
      </c>
      <c r="C5" s="315"/>
      <c r="D5" s="315"/>
      <c r="E5" s="315"/>
      <c r="F5" s="316"/>
      <c r="G5" s="32" t="s">
        <v>64</v>
      </c>
      <c r="H5" s="30" t="s">
        <v>65</v>
      </c>
      <c r="I5" s="32" t="s">
        <v>66</v>
      </c>
      <c r="J5" s="32" t="s">
        <v>67</v>
      </c>
      <c r="K5" s="32" t="s">
        <v>17</v>
      </c>
      <c r="L5" s="32" t="s">
        <v>46</v>
      </c>
    </row>
    <row r="6" spans="2:12" x14ac:dyDescent="0.3">
      <c r="B6" s="314">
        <v>1</v>
      </c>
      <c r="C6" s="315"/>
      <c r="D6" s="315"/>
      <c r="E6" s="315"/>
      <c r="F6" s="316"/>
      <c r="G6" s="32">
        <v>2</v>
      </c>
      <c r="H6" s="32">
        <v>3</v>
      </c>
      <c r="I6" s="32">
        <v>4</v>
      </c>
      <c r="J6" s="32">
        <v>5</v>
      </c>
      <c r="K6" s="32" t="s">
        <v>19</v>
      </c>
      <c r="L6" s="32" t="s">
        <v>20</v>
      </c>
    </row>
    <row r="7" spans="2:12" ht="26.4" x14ac:dyDescent="0.3">
      <c r="B7" s="6">
        <v>8</v>
      </c>
      <c r="C7" s="6"/>
      <c r="D7" s="6"/>
      <c r="E7" s="6"/>
      <c r="F7" s="6" t="s">
        <v>9</v>
      </c>
      <c r="G7" s="4"/>
      <c r="H7" s="4"/>
      <c r="I7" s="4"/>
      <c r="J7" s="22"/>
      <c r="K7" s="22"/>
      <c r="L7" s="22"/>
    </row>
    <row r="8" spans="2:12" x14ac:dyDescent="0.3">
      <c r="B8" s="6"/>
      <c r="C8" s="10">
        <v>84</v>
      </c>
      <c r="D8" s="10"/>
      <c r="E8" s="10"/>
      <c r="F8" s="10" t="s">
        <v>14</v>
      </c>
      <c r="G8" s="4"/>
      <c r="H8" s="4"/>
      <c r="I8" s="4"/>
      <c r="J8" s="22"/>
      <c r="K8" s="22"/>
      <c r="L8" s="22"/>
    </row>
    <row r="9" spans="2:12" ht="52.8" x14ac:dyDescent="0.3">
      <c r="B9" s="7"/>
      <c r="C9" s="7"/>
      <c r="D9" s="7">
        <v>841</v>
      </c>
      <c r="E9" s="7"/>
      <c r="F9" s="23" t="s">
        <v>38</v>
      </c>
      <c r="G9" s="4"/>
      <c r="H9" s="4"/>
      <c r="I9" s="4"/>
      <c r="J9" s="22"/>
      <c r="K9" s="22"/>
      <c r="L9" s="22"/>
    </row>
    <row r="10" spans="2:12" ht="26.4" x14ac:dyDescent="0.3">
      <c r="B10" s="7"/>
      <c r="C10" s="7"/>
      <c r="D10" s="7"/>
      <c r="E10" s="7">
        <v>8413</v>
      </c>
      <c r="F10" s="23" t="s">
        <v>39</v>
      </c>
      <c r="G10" s="4"/>
      <c r="H10" s="4"/>
      <c r="I10" s="4"/>
      <c r="J10" s="22"/>
      <c r="K10" s="22"/>
      <c r="L10" s="22"/>
    </row>
    <row r="11" spans="2:12" x14ac:dyDescent="0.3">
      <c r="B11" s="7"/>
      <c r="C11" s="7"/>
      <c r="D11" s="7"/>
      <c r="E11" s="8" t="s">
        <v>22</v>
      </c>
      <c r="F11" s="12"/>
      <c r="G11" s="4"/>
      <c r="H11" s="4"/>
      <c r="I11" s="4"/>
      <c r="J11" s="22"/>
      <c r="K11" s="22"/>
      <c r="L11" s="22"/>
    </row>
    <row r="12" spans="2:12" ht="26.4" x14ac:dyDescent="0.3">
      <c r="B12" s="9">
        <v>5</v>
      </c>
      <c r="C12" s="9"/>
      <c r="D12" s="9"/>
      <c r="E12" s="9"/>
      <c r="F12" s="17" t="s">
        <v>10</v>
      </c>
      <c r="G12" s="4"/>
      <c r="H12" s="4"/>
      <c r="I12" s="4"/>
      <c r="J12" s="22"/>
      <c r="K12" s="22"/>
      <c r="L12" s="22"/>
    </row>
    <row r="13" spans="2:12" ht="26.4" x14ac:dyDescent="0.3">
      <c r="B13" s="10"/>
      <c r="C13" s="10">
        <v>54</v>
      </c>
      <c r="D13" s="10"/>
      <c r="E13" s="10"/>
      <c r="F13" s="18" t="s">
        <v>15</v>
      </c>
      <c r="G13" s="4"/>
      <c r="H13" s="4"/>
      <c r="I13" s="5"/>
      <c r="J13" s="22"/>
      <c r="K13" s="22"/>
      <c r="L13" s="22"/>
    </row>
    <row r="14" spans="2:12" ht="66" x14ac:dyDescent="0.3">
      <c r="B14" s="10"/>
      <c r="C14" s="10"/>
      <c r="D14" s="10">
        <v>541</v>
      </c>
      <c r="E14" s="23"/>
      <c r="F14" s="23" t="s">
        <v>40</v>
      </c>
      <c r="G14" s="4"/>
      <c r="H14" s="4"/>
      <c r="I14" s="5"/>
      <c r="J14" s="22"/>
      <c r="K14" s="22"/>
      <c r="L14" s="22"/>
    </row>
    <row r="15" spans="2:12" ht="39.6" x14ac:dyDescent="0.3">
      <c r="B15" s="10"/>
      <c r="C15" s="10"/>
      <c r="D15" s="10"/>
      <c r="E15" s="23">
        <v>5413</v>
      </c>
      <c r="F15" s="23" t="s">
        <v>41</v>
      </c>
      <c r="G15" s="4"/>
      <c r="H15" s="4"/>
      <c r="I15" s="5"/>
      <c r="J15" s="22"/>
      <c r="K15" s="22"/>
      <c r="L15" s="22"/>
    </row>
    <row r="16" spans="2:12" x14ac:dyDescent="0.3">
      <c r="B16" s="11" t="s">
        <v>16</v>
      </c>
      <c r="C16" s="9"/>
      <c r="D16" s="9"/>
      <c r="E16" s="9"/>
      <c r="F16" s="17" t="s">
        <v>22</v>
      </c>
      <c r="G16" s="4"/>
      <c r="H16" s="4"/>
      <c r="I16" s="4"/>
      <c r="J16" s="22"/>
      <c r="K16" s="22"/>
      <c r="L16" s="22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73D4-FBFE-4CA9-AF23-36066C3E132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topLeftCell="B3" zoomScale="115" zoomScaleNormal="115" workbookViewId="0">
      <selection activeCell="F12" sqref="F12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2"/>
      <c r="C1" s="2"/>
      <c r="D1" s="2"/>
      <c r="E1" s="2"/>
      <c r="F1" s="3"/>
      <c r="G1" s="3"/>
      <c r="H1" s="3"/>
    </row>
    <row r="2" spans="2:8" ht="15.75" customHeight="1" x14ac:dyDescent="0.3">
      <c r="B2" s="248" t="s">
        <v>42</v>
      </c>
      <c r="C2" s="248"/>
      <c r="D2" s="248"/>
      <c r="E2" s="248"/>
      <c r="F2" s="248"/>
      <c r="G2" s="248"/>
      <c r="H2" s="248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30" t="s">
        <v>7</v>
      </c>
      <c r="C4" s="30" t="s">
        <v>68</v>
      </c>
      <c r="D4" s="30" t="s">
        <v>65</v>
      </c>
      <c r="E4" s="30" t="s">
        <v>66</v>
      </c>
      <c r="F4" s="30" t="s">
        <v>67</v>
      </c>
      <c r="G4" s="30" t="s">
        <v>17</v>
      </c>
      <c r="H4" s="30" t="s">
        <v>46</v>
      </c>
    </row>
    <row r="5" spans="2:8" x14ac:dyDescent="0.3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19</v>
      </c>
      <c r="H5" s="30" t="s">
        <v>20</v>
      </c>
    </row>
    <row r="6" spans="2:8" x14ac:dyDescent="0.3">
      <c r="B6" s="6" t="s">
        <v>43</v>
      </c>
      <c r="C6" s="4"/>
      <c r="D6" s="4"/>
      <c r="E6" s="5"/>
      <c r="F6" s="22"/>
      <c r="G6" s="22"/>
      <c r="H6" s="22"/>
    </row>
    <row r="7" spans="2:8" x14ac:dyDescent="0.3">
      <c r="B7" s="6" t="s">
        <v>33</v>
      </c>
      <c r="C7" s="4"/>
      <c r="D7" s="4"/>
      <c r="E7" s="4"/>
      <c r="F7" s="22"/>
      <c r="G7" s="22"/>
      <c r="H7" s="22"/>
    </row>
    <row r="8" spans="2:8" x14ac:dyDescent="0.3">
      <c r="B8" s="26" t="s">
        <v>32</v>
      </c>
      <c r="C8" s="4"/>
      <c r="D8" s="4"/>
      <c r="E8" s="4"/>
      <c r="F8" s="22"/>
      <c r="G8" s="22"/>
      <c r="H8" s="22"/>
    </row>
    <row r="9" spans="2:8" x14ac:dyDescent="0.3">
      <c r="B9" s="25" t="s">
        <v>31</v>
      </c>
      <c r="C9" s="4"/>
      <c r="D9" s="4"/>
      <c r="E9" s="4"/>
      <c r="F9" s="22"/>
      <c r="G9" s="22"/>
      <c r="H9" s="22"/>
    </row>
    <row r="10" spans="2:8" x14ac:dyDescent="0.3">
      <c r="B10" s="25" t="s">
        <v>22</v>
      </c>
      <c r="C10" s="4"/>
      <c r="D10" s="4"/>
      <c r="E10" s="4"/>
      <c r="F10" s="22"/>
      <c r="G10" s="22"/>
      <c r="H10" s="22"/>
    </row>
    <row r="11" spans="2:8" x14ac:dyDescent="0.3">
      <c r="B11" s="6" t="s">
        <v>30</v>
      </c>
      <c r="C11" s="4"/>
      <c r="D11" s="4"/>
      <c r="E11" s="5"/>
      <c r="F11" s="22"/>
      <c r="G11" s="22"/>
      <c r="H11" s="22"/>
    </row>
    <row r="12" spans="2:8" x14ac:dyDescent="0.3">
      <c r="B12" s="24" t="s">
        <v>29</v>
      </c>
      <c r="C12" s="4"/>
      <c r="D12" s="4"/>
      <c r="E12" s="5"/>
      <c r="F12" s="22"/>
      <c r="G12" s="22"/>
      <c r="H12" s="22"/>
    </row>
    <row r="13" spans="2:8" x14ac:dyDescent="0.3">
      <c r="B13" s="6" t="s">
        <v>28</v>
      </c>
      <c r="C13" s="4"/>
      <c r="D13" s="4"/>
      <c r="E13" s="5"/>
      <c r="F13" s="22"/>
      <c r="G13" s="22"/>
      <c r="H13" s="22"/>
    </row>
    <row r="14" spans="2:8" x14ac:dyDescent="0.3">
      <c r="B14" s="24" t="s">
        <v>27</v>
      </c>
      <c r="C14" s="4"/>
      <c r="D14" s="4"/>
      <c r="E14" s="5"/>
      <c r="F14" s="22"/>
      <c r="G14" s="22"/>
      <c r="H14" s="22"/>
    </row>
    <row r="15" spans="2:8" x14ac:dyDescent="0.3">
      <c r="B15" s="10" t="s">
        <v>16</v>
      </c>
      <c r="C15" s="4"/>
      <c r="D15" s="4"/>
      <c r="E15" s="5"/>
      <c r="F15" s="22"/>
      <c r="G15" s="22"/>
      <c r="H15" s="22"/>
    </row>
    <row r="16" spans="2:8" x14ac:dyDescent="0.3">
      <c r="B16" s="24"/>
      <c r="C16" s="4"/>
      <c r="D16" s="4"/>
      <c r="E16" s="5"/>
      <c r="F16" s="22"/>
      <c r="G16" s="22"/>
      <c r="H16" s="22"/>
    </row>
    <row r="17" spans="2:8" ht="15.75" customHeight="1" x14ac:dyDescent="0.3">
      <c r="B17" s="6" t="s">
        <v>44</v>
      </c>
      <c r="C17" s="4"/>
      <c r="D17" s="4"/>
      <c r="E17" s="5"/>
      <c r="F17" s="22"/>
      <c r="G17" s="22"/>
      <c r="H17" s="22"/>
    </row>
    <row r="18" spans="2:8" ht="15.75" customHeight="1" x14ac:dyDescent="0.3">
      <c r="B18" s="6" t="s">
        <v>33</v>
      </c>
      <c r="C18" s="4"/>
      <c r="D18" s="4"/>
      <c r="E18" s="4"/>
      <c r="F18" s="22"/>
      <c r="G18" s="22"/>
      <c r="H18" s="22"/>
    </row>
    <row r="19" spans="2:8" x14ac:dyDescent="0.3">
      <c r="B19" s="26" t="s">
        <v>32</v>
      </c>
      <c r="C19" s="4"/>
      <c r="D19" s="4"/>
      <c r="E19" s="4"/>
      <c r="F19" s="22"/>
      <c r="G19" s="22"/>
      <c r="H19" s="22"/>
    </row>
    <row r="20" spans="2:8" x14ac:dyDescent="0.3">
      <c r="B20" s="25" t="s">
        <v>31</v>
      </c>
      <c r="C20" s="4"/>
      <c r="D20" s="4"/>
      <c r="E20" s="4"/>
      <c r="F20" s="22"/>
      <c r="G20" s="22"/>
      <c r="H20" s="22"/>
    </row>
    <row r="21" spans="2:8" x14ac:dyDescent="0.3">
      <c r="B21" s="25" t="s">
        <v>22</v>
      </c>
      <c r="C21" s="4"/>
      <c r="D21" s="4"/>
      <c r="E21" s="4"/>
      <c r="F21" s="22"/>
      <c r="G21" s="22"/>
      <c r="H21" s="22"/>
    </row>
    <row r="22" spans="2:8" x14ac:dyDescent="0.3">
      <c r="B22" s="6" t="s">
        <v>30</v>
      </c>
      <c r="C22" s="4"/>
      <c r="D22" s="4"/>
      <c r="E22" s="5"/>
      <c r="F22" s="22"/>
      <c r="G22" s="22"/>
      <c r="H22" s="22"/>
    </row>
    <row r="23" spans="2:8" x14ac:dyDescent="0.3">
      <c r="B23" s="24" t="s">
        <v>29</v>
      </c>
      <c r="C23" s="4"/>
      <c r="D23" s="4"/>
      <c r="E23" s="5"/>
      <c r="F23" s="22"/>
      <c r="G23" s="22"/>
      <c r="H23" s="22"/>
    </row>
    <row r="24" spans="2:8" x14ac:dyDescent="0.3">
      <c r="B24" s="6" t="s">
        <v>28</v>
      </c>
      <c r="C24" s="4"/>
      <c r="D24" s="4"/>
      <c r="E24" s="5"/>
      <c r="F24" s="22"/>
      <c r="G24" s="22"/>
      <c r="H24" s="22"/>
    </row>
    <row r="25" spans="2:8" x14ac:dyDescent="0.3">
      <c r="B25" s="24" t="s">
        <v>27</v>
      </c>
      <c r="C25" s="4"/>
      <c r="D25" s="4"/>
      <c r="E25" s="5"/>
      <c r="F25" s="22"/>
      <c r="G25" s="22"/>
      <c r="H25" s="22"/>
    </row>
    <row r="26" spans="2:8" x14ac:dyDescent="0.3">
      <c r="B26" s="10" t="s">
        <v>16</v>
      </c>
      <c r="C26" s="4"/>
      <c r="D26" s="4"/>
      <c r="E26" s="5"/>
      <c r="F26" s="22"/>
      <c r="G26" s="22"/>
      <c r="H26" s="22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120"/>
  <sheetViews>
    <sheetView topLeftCell="A100" workbookViewId="0">
      <selection activeCell="H36" sqref="H36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7.88671875" customWidth="1"/>
    <col min="5" max="5" width="39.33203125" customWidth="1"/>
    <col min="6" max="8" width="16.6640625" customWidth="1"/>
    <col min="9" max="9" width="8.6640625" customWidth="1"/>
  </cols>
  <sheetData>
    <row r="1" spans="2:9" ht="17.399999999999999" x14ac:dyDescent="0.3">
      <c r="B1" s="2"/>
      <c r="C1" s="2"/>
      <c r="D1" s="2"/>
      <c r="E1" s="2"/>
      <c r="F1" s="2"/>
      <c r="G1" s="2"/>
      <c r="H1" s="2"/>
      <c r="I1" s="3"/>
    </row>
    <row r="2" spans="2:9" ht="18" customHeight="1" x14ac:dyDescent="0.3">
      <c r="B2" s="248" t="s">
        <v>11</v>
      </c>
      <c r="C2" s="249"/>
      <c r="D2" s="249"/>
      <c r="E2" s="249"/>
      <c r="F2" s="249"/>
      <c r="G2" s="249"/>
      <c r="H2" s="249"/>
      <c r="I2" s="249"/>
    </row>
    <row r="3" spans="2:9" ht="17.399999999999999" x14ac:dyDescent="0.3">
      <c r="B3" s="2"/>
      <c r="C3" s="2"/>
      <c r="D3" s="2"/>
      <c r="E3" s="2"/>
      <c r="F3" s="2"/>
      <c r="G3" s="2"/>
      <c r="H3" s="2"/>
      <c r="I3" s="3"/>
    </row>
    <row r="4" spans="2:9" ht="15.6" x14ac:dyDescent="0.3">
      <c r="B4" s="256" t="s">
        <v>62</v>
      </c>
      <c r="C4" s="256"/>
      <c r="D4" s="256"/>
      <c r="E4" s="256"/>
      <c r="F4" s="256"/>
      <c r="G4" s="256"/>
      <c r="H4" s="256"/>
      <c r="I4" s="256"/>
    </row>
    <row r="5" spans="2:9" ht="11.25" customHeight="1" x14ac:dyDescent="0.3">
      <c r="B5" s="2"/>
      <c r="C5" s="2"/>
      <c r="D5" s="2"/>
      <c r="E5" s="2"/>
      <c r="F5" s="2"/>
      <c r="G5" s="2"/>
      <c r="H5" s="2"/>
      <c r="I5" s="3"/>
    </row>
    <row r="6" spans="2:9" ht="27" customHeight="1" x14ac:dyDescent="0.3">
      <c r="B6" s="257" t="s">
        <v>7</v>
      </c>
      <c r="C6" s="258"/>
      <c r="D6" s="258"/>
      <c r="E6" s="259"/>
      <c r="F6" s="62" t="s">
        <v>192</v>
      </c>
      <c r="G6" s="62" t="s">
        <v>190</v>
      </c>
      <c r="H6" s="62" t="s">
        <v>197</v>
      </c>
      <c r="I6" s="62" t="s">
        <v>46</v>
      </c>
    </row>
    <row r="7" spans="2:9" s="21" customFormat="1" ht="15.9" customHeight="1" x14ac:dyDescent="0.2">
      <c r="B7" s="260">
        <v>1</v>
      </c>
      <c r="C7" s="261"/>
      <c r="D7" s="261"/>
      <c r="E7" s="262"/>
      <c r="F7" s="31">
        <v>2</v>
      </c>
      <c r="G7" s="31">
        <v>3</v>
      </c>
      <c r="H7" s="31">
        <v>4</v>
      </c>
      <c r="I7" s="31" t="s">
        <v>168</v>
      </c>
    </row>
    <row r="8" spans="2:9" s="21" customFormat="1" ht="18" customHeight="1" x14ac:dyDescent="0.2">
      <c r="B8" s="263" t="s">
        <v>157</v>
      </c>
      <c r="C8" s="264"/>
      <c r="D8" s="265"/>
      <c r="E8" s="63" t="s">
        <v>169</v>
      </c>
      <c r="F8" s="214">
        <f t="shared" ref="F8:G12" si="0">F9</f>
        <v>4287600</v>
      </c>
      <c r="G8" s="226">
        <f t="shared" si="0"/>
        <v>4287600</v>
      </c>
      <c r="H8" s="231">
        <f>H9</f>
        <v>1800154.3299999998</v>
      </c>
      <c r="I8" s="179">
        <f t="shared" ref="I8:I17" si="1">H8/G8*100</f>
        <v>41.985127577199357</v>
      </c>
    </row>
    <row r="9" spans="2:9" s="21" customFormat="1" ht="18" customHeight="1" x14ac:dyDescent="0.2">
      <c r="B9" s="263" t="s">
        <v>158</v>
      </c>
      <c r="C9" s="264"/>
      <c r="D9" s="265"/>
      <c r="E9" s="63" t="s">
        <v>159</v>
      </c>
      <c r="F9" s="214">
        <f t="shared" si="0"/>
        <v>4287600</v>
      </c>
      <c r="G9" s="226">
        <f t="shared" si="0"/>
        <v>4287600</v>
      </c>
      <c r="H9" s="231">
        <f>H10</f>
        <v>1800154.3299999998</v>
      </c>
      <c r="I9" s="179">
        <f t="shared" si="1"/>
        <v>41.985127577199357</v>
      </c>
    </row>
    <row r="10" spans="2:9" s="33" customFormat="1" ht="18" customHeight="1" x14ac:dyDescent="0.3">
      <c r="B10" s="263" t="s">
        <v>160</v>
      </c>
      <c r="C10" s="264"/>
      <c r="D10" s="265"/>
      <c r="E10" s="61" t="s">
        <v>111</v>
      </c>
      <c r="F10" s="214">
        <f t="shared" si="0"/>
        <v>4287600</v>
      </c>
      <c r="G10" s="226">
        <f t="shared" si="0"/>
        <v>4287600</v>
      </c>
      <c r="H10" s="232">
        <f>H11</f>
        <v>1800154.3299999998</v>
      </c>
      <c r="I10" s="180">
        <f t="shared" si="1"/>
        <v>41.985127577199357</v>
      </c>
    </row>
    <row r="11" spans="2:9" s="33" customFormat="1" ht="18" customHeight="1" x14ac:dyDescent="0.3">
      <c r="B11" s="263" t="s">
        <v>163</v>
      </c>
      <c r="C11" s="264"/>
      <c r="D11" s="265"/>
      <c r="E11" s="61" t="s">
        <v>111</v>
      </c>
      <c r="F11" s="214">
        <f t="shared" si="0"/>
        <v>4287600</v>
      </c>
      <c r="G11" s="226">
        <f t="shared" si="0"/>
        <v>4287600</v>
      </c>
      <c r="H11" s="232">
        <f>H12</f>
        <v>1800154.3299999998</v>
      </c>
      <c r="I11" s="180">
        <f t="shared" si="1"/>
        <v>41.985127577199357</v>
      </c>
    </row>
    <row r="12" spans="2:9" s="33" customFormat="1" ht="18" customHeight="1" x14ac:dyDescent="0.3">
      <c r="B12" s="269" t="s">
        <v>142</v>
      </c>
      <c r="C12" s="270"/>
      <c r="D12" s="271"/>
      <c r="E12" s="64" t="s">
        <v>170</v>
      </c>
      <c r="F12" s="215">
        <f t="shared" si="0"/>
        <v>4287600</v>
      </c>
      <c r="G12" s="227">
        <f t="shared" si="0"/>
        <v>4287600</v>
      </c>
      <c r="H12" s="233">
        <f>H13</f>
        <v>1800154.3299999998</v>
      </c>
      <c r="I12" s="181">
        <f t="shared" si="1"/>
        <v>41.985127577199357</v>
      </c>
    </row>
    <row r="13" spans="2:9" s="33" customFormat="1" ht="18" customHeight="1" x14ac:dyDescent="0.3">
      <c r="B13" s="65" t="s">
        <v>112</v>
      </c>
      <c r="C13" s="66"/>
      <c r="D13" s="67"/>
      <c r="E13" s="64" t="s">
        <v>170</v>
      </c>
      <c r="F13" s="215">
        <f>F14+F82+F87+F93+F99+F105+F113</f>
        <v>4287600</v>
      </c>
      <c r="G13" s="227">
        <f>G14+G82+G87+G93+G99+G105+G113</f>
        <v>4287600</v>
      </c>
      <c r="H13" s="233">
        <f>H14+H82+H87+H93+H99+H105+H113</f>
        <v>1800154.3299999998</v>
      </c>
      <c r="I13" s="181">
        <f t="shared" si="1"/>
        <v>41.985127577199357</v>
      </c>
    </row>
    <row r="14" spans="2:9" s="33" customFormat="1" ht="18" customHeight="1" x14ac:dyDescent="0.3">
      <c r="B14" s="272" t="s">
        <v>113</v>
      </c>
      <c r="C14" s="272"/>
      <c r="D14" s="272"/>
      <c r="E14" s="68" t="s">
        <v>114</v>
      </c>
      <c r="F14" s="216">
        <f>F15+F26+F32+F67+F74+F78</f>
        <v>4067300</v>
      </c>
      <c r="G14" s="221">
        <f>G15+G26+G32+G67+G74+G78</f>
        <v>4067300</v>
      </c>
      <c r="H14" s="234">
        <f>H15+H26+H32+H67+H74+H78</f>
        <v>1712872.3499999999</v>
      </c>
      <c r="I14" s="175">
        <f t="shared" si="1"/>
        <v>42.113253263835958</v>
      </c>
    </row>
    <row r="15" spans="2:9" s="33" customFormat="1" ht="18" customHeight="1" x14ac:dyDescent="0.3">
      <c r="B15" s="250" t="s">
        <v>161</v>
      </c>
      <c r="C15" s="251"/>
      <c r="D15" s="252"/>
      <c r="E15" s="69" t="s">
        <v>115</v>
      </c>
      <c r="F15" s="217">
        <f>F16</f>
        <v>3115900</v>
      </c>
      <c r="G15" s="222">
        <f>G16</f>
        <v>3115900</v>
      </c>
      <c r="H15" s="235">
        <f>H16</f>
        <v>1551589.6199999999</v>
      </c>
      <c r="I15" s="171">
        <f t="shared" si="1"/>
        <v>49.795873423408963</v>
      </c>
    </row>
    <row r="16" spans="2:9" s="33" customFormat="1" ht="18" customHeight="1" x14ac:dyDescent="0.3">
      <c r="B16" s="273">
        <v>3</v>
      </c>
      <c r="C16" s="274"/>
      <c r="D16" s="275"/>
      <c r="E16" s="70" t="s">
        <v>4</v>
      </c>
      <c r="F16" s="218">
        <f>F17+F22</f>
        <v>3115900</v>
      </c>
      <c r="G16" s="223">
        <f>G17+G22</f>
        <v>3115900</v>
      </c>
      <c r="H16" s="236">
        <f>H17+H22</f>
        <v>1551589.6199999999</v>
      </c>
      <c r="I16" s="172">
        <f t="shared" si="1"/>
        <v>49.795873423408963</v>
      </c>
    </row>
    <row r="17" spans="2:9" s="33" customFormat="1" ht="18" customHeight="1" x14ac:dyDescent="0.3">
      <c r="B17" s="253">
        <v>31</v>
      </c>
      <c r="C17" s="254"/>
      <c r="D17" s="255"/>
      <c r="E17" s="71" t="s">
        <v>5</v>
      </c>
      <c r="F17" s="219">
        <v>3025900</v>
      </c>
      <c r="G17" s="224">
        <v>3025900</v>
      </c>
      <c r="H17" s="237">
        <f>SUM(H18:H21)</f>
        <v>1499487.9</v>
      </c>
      <c r="I17" s="173">
        <f t="shared" si="1"/>
        <v>49.555104266499221</v>
      </c>
    </row>
    <row r="18" spans="2:9" s="33" customFormat="1" ht="18" customHeight="1" x14ac:dyDescent="0.3">
      <c r="B18" s="276">
        <v>3111</v>
      </c>
      <c r="C18" s="276"/>
      <c r="D18" s="276"/>
      <c r="E18" s="72" t="s">
        <v>24</v>
      </c>
      <c r="F18" s="220"/>
      <c r="G18" s="228"/>
      <c r="H18" s="238">
        <v>1132194</v>
      </c>
      <c r="I18" s="174"/>
    </row>
    <row r="19" spans="2:9" s="33" customFormat="1" ht="18" customHeight="1" x14ac:dyDescent="0.3">
      <c r="B19" s="266">
        <v>3113</v>
      </c>
      <c r="C19" s="267"/>
      <c r="D19" s="268"/>
      <c r="E19" s="72" t="s">
        <v>76</v>
      </c>
      <c r="F19" s="220"/>
      <c r="G19" s="228"/>
      <c r="H19" s="238">
        <v>21167.03</v>
      </c>
      <c r="I19" s="174"/>
    </row>
    <row r="20" spans="2:9" s="33" customFormat="1" ht="18" customHeight="1" x14ac:dyDescent="0.3">
      <c r="B20" s="266">
        <v>3121</v>
      </c>
      <c r="C20" s="267"/>
      <c r="D20" s="268"/>
      <c r="E20" s="73" t="s">
        <v>116</v>
      </c>
      <c r="F20" s="220"/>
      <c r="G20" s="228"/>
      <c r="H20" s="238">
        <v>155842.17000000001</v>
      </c>
      <c r="I20" s="174"/>
    </row>
    <row r="21" spans="2:9" s="33" customFormat="1" ht="18" customHeight="1" x14ac:dyDescent="0.3">
      <c r="B21" s="266">
        <v>3132</v>
      </c>
      <c r="C21" s="267"/>
      <c r="D21" s="268"/>
      <c r="E21" s="73" t="s">
        <v>117</v>
      </c>
      <c r="F21" s="220"/>
      <c r="G21" s="228"/>
      <c r="H21" s="238">
        <v>190284.7</v>
      </c>
      <c r="I21" s="174"/>
    </row>
    <row r="22" spans="2:9" s="33" customFormat="1" ht="18" customHeight="1" x14ac:dyDescent="0.25">
      <c r="B22" s="74">
        <v>32</v>
      </c>
      <c r="C22" s="75"/>
      <c r="D22" s="76"/>
      <c r="E22" s="71" t="s">
        <v>13</v>
      </c>
      <c r="F22" s="219">
        <v>90000</v>
      </c>
      <c r="G22" s="224">
        <v>90000</v>
      </c>
      <c r="H22" s="237">
        <f>SUM(H23:H25)</f>
        <v>52101.72</v>
      </c>
      <c r="I22" s="173">
        <f>H22/G22*100</f>
        <v>57.890799999999999</v>
      </c>
    </row>
    <row r="23" spans="2:9" s="33" customFormat="1" ht="18" customHeight="1" x14ac:dyDescent="0.25">
      <c r="B23" s="77">
        <v>3211</v>
      </c>
      <c r="C23" s="78"/>
      <c r="D23" s="79"/>
      <c r="E23" s="72" t="s">
        <v>26</v>
      </c>
      <c r="F23" s="220"/>
      <c r="G23" s="228"/>
      <c r="H23" s="238">
        <v>160</v>
      </c>
      <c r="I23" s="174"/>
    </row>
    <row r="24" spans="2:9" s="33" customFormat="1" ht="18" customHeight="1" x14ac:dyDescent="0.3">
      <c r="B24" s="276">
        <v>3212</v>
      </c>
      <c r="C24" s="276"/>
      <c r="D24" s="276"/>
      <c r="E24" s="72" t="s">
        <v>77</v>
      </c>
      <c r="F24" s="220"/>
      <c r="G24" s="228"/>
      <c r="H24" s="238">
        <v>3868.16</v>
      </c>
      <c r="I24" s="170"/>
    </row>
    <row r="25" spans="2:9" s="33" customFormat="1" ht="18" customHeight="1" x14ac:dyDescent="0.3">
      <c r="B25" s="276">
        <v>3235</v>
      </c>
      <c r="C25" s="276"/>
      <c r="D25" s="276"/>
      <c r="E25" s="72" t="s">
        <v>195</v>
      </c>
      <c r="F25" s="220"/>
      <c r="G25" s="228"/>
      <c r="H25" s="238">
        <v>48073.56</v>
      </c>
      <c r="I25" s="170"/>
    </row>
    <row r="26" spans="2:9" s="33" customFormat="1" ht="18" customHeight="1" x14ac:dyDescent="0.25">
      <c r="B26" s="286" t="s">
        <v>209</v>
      </c>
      <c r="C26" s="287"/>
      <c r="D26" s="288"/>
      <c r="E26" s="83" t="s">
        <v>151</v>
      </c>
      <c r="F26" s="217">
        <f t="shared" ref="F26:H27" si="2">F27</f>
        <v>160000</v>
      </c>
      <c r="G26" s="222">
        <f t="shared" si="2"/>
        <v>160000</v>
      </c>
      <c r="H26" s="235">
        <f t="shared" si="2"/>
        <v>0</v>
      </c>
      <c r="I26" s="171">
        <f>H26/G26*100</f>
        <v>0</v>
      </c>
    </row>
    <row r="27" spans="2:9" s="33" customFormat="1" ht="18" customHeight="1" x14ac:dyDescent="0.25">
      <c r="B27" s="84">
        <v>3</v>
      </c>
      <c r="C27" s="85"/>
      <c r="D27" s="86"/>
      <c r="E27" s="87" t="s">
        <v>4</v>
      </c>
      <c r="F27" s="218">
        <f t="shared" si="2"/>
        <v>160000</v>
      </c>
      <c r="G27" s="223">
        <f t="shared" si="2"/>
        <v>160000</v>
      </c>
      <c r="H27" s="236">
        <f t="shared" si="2"/>
        <v>0</v>
      </c>
      <c r="I27" s="172">
        <f>H27/G27*100</f>
        <v>0</v>
      </c>
    </row>
    <row r="28" spans="2:9" s="33" customFormat="1" ht="18" customHeight="1" x14ac:dyDescent="0.25">
      <c r="B28" s="74">
        <v>31</v>
      </c>
      <c r="C28" s="88"/>
      <c r="D28" s="89"/>
      <c r="E28" s="71" t="s">
        <v>5</v>
      </c>
      <c r="F28" s="219">
        <v>160000</v>
      </c>
      <c r="G28" s="224">
        <v>160000</v>
      </c>
      <c r="H28" s="237">
        <f>SUM(H29:H31)</f>
        <v>0</v>
      </c>
      <c r="I28" s="173">
        <f>H28/G28*100</f>
        <v>0</v>
      </c>
    </row>
    <row r="29" spans="2:9" s="33" customFormat="1" ht="18" customHeight="1" x14ac:dyDescent="0.25">
      <c r="B29" s="77">
        <v>3111</v>
      </c>
      <c r="C29" s="90"/>
      <c r="D29" s="91"/>
      <c r="E29" s="72" t="s">
        <v>24</v>
      </c>
      <c r="F29" s="220"/>
      <c r="G29" s="228"/>
      <c r="H29" s="238">
        <v>0</v>
      </c>
      <c r="I29" s="174"/>
    </row>
    <row r="30" spans="2:9" s="33" customFormat="1" ht="18" customHeight="1" x14ac:dyDescent="0.25">
      <c r="B30" s="77">
        <v>3113</v>
      </c>
      <c r="C30" s="90"/>
      <c r="D30" s="91"/>
      <c r="E30" s="72" t="s">
        <v>76</v>
      </c>
      <c r="F30" s="220"/>
      <c r="G30" s="228"/>
      <c r="H30" s="238">
        <v>0</v>
      </c>
      <c r="I30" s="174"/>
    </row>
    <row r="31" spans="2:9" s="33" customFormat="1" ht="18" customHeight="1" x14ac:dyDescent="0.25">
      <c r="B31" s="77">
        <v>3121</v>
      </c>
      <c r="C31" s="90"/>
      <c r="D31" s="91"/>
      <c r="E31" s="72" t="s">
        <v>167</v>
      </c>
      <c r="F31" s="220"/>
      <c r="G31" s="228"/>
      <c r="H31" s="238">
        <v>0</v>
      </c>
      <c r="I31" s="174"/>
    </row>
    <row r="32" spans="2:9" s="33" customFormat="1" ht="18" customHeight="1" x14ac:dyDescent="0.25">
      <c r="B32" s="277" t="s">
        <v>210</v>
      </c>
      <c r="C32" s="278"/>
      <c r="D32" s="279"/>
      <c r="E32" s="83" t="s">
        <v>216</v>
      </c>
      <c r="F32" s="217">
        <f>F33</f>
        <v>789300</v>
      </c>
      <c r="G32" s="222">
        <f>G33</f>
        <v>789300</v>
      </c>
      <c r="H32" s="235">
        <f>H33</f>
        <v>159996.34000000005</v>
      </c>
      <c r="I32" s="171">
        <f>H32/G32*100</f>
        <v>20.270662612441413</v>
      </c>
    </row>
    <row r="33" spans="2:9" s="33" customFormat="1" ht="18" customHeight="1" x14ac:dyDescent="0.25">
      <c r="B33" s="84">
        <v>3</v>
      </c>
      <c r="C33" s="85"/>
      <c r="D33" s="86"/>
      <c r="E33" s="87" t="s">
        <v>4</v>
      </c>
      <c r="F33" s="218">
        <f>F34+F36+F61+F65</f>
        <v>789300</v>
      </c>
      <c r="G33" s="223">
        <f>G34+G36+G61+G65</f>
        <v>789300</v>
      </c>
      <c r="H33" s="236">
        <f>H36+H61+H65</f>
        <v>159996.34000000005</v>
      </c>
      <c r="I33" s="172">
        <f>H33/G33*100</f>
        <v>20.270662612441413</v>
      </c>
    </row>
    <row r="34" spans="2:9" s="33" customFormat="1" ht="18" customHeight="1" x14ac:dyDescent="0.25">
      <c r="B34" s="241">
        <v>31</v>
      </c>
      <c r="C34" s="242"/>
      <c r="D34" s="243"/>
      <c r="E34" s="101" t="s">
        <v>5</v>
      </c>
      <c r="F34" s="219">
        <v>314100</v>
      </c>
      <c r="G34" s="224">
        <v>314100</v>
      </c>
      <c r="H34" s="237">
        <f>H35</f>
        <v>0</v>
      </c>
      <c r="I34" s="173"/>
    </row>
    <row r="35" spans="2:9" s="33" customFormat="1" ht="18" customHeight="1" x14ac:dyDescent="0.25">
      <c r="B35" s="244">
        <v>3111</v>
      </c>
      <c r="C35" s="242"/>
      <c r="D35" s="243"/>
      <c r="E35" s="103" t="s">
        <v>24</v>
      </c>
      <c r="F35" s="220"/>
      <c r="G35" s="228"/>
      <c r="H35" s="238">
        <v>0</v>
      </c>
      <c r="I35" s="174"/>
    </row>
    <row r="36" spans="2:9" s="33" customFormat="1" ht="18" customHeight="1" x14ac:dyDescent="0.25">
      <c r="B36" s="74">
        <v>32</v>
      </c>
      <c r="C36" s="88"/>
      <c r="D36" s="89"/>
      <c r="E36" s="71" t="s">
        <v>13</v>
      </c>
      <c r="F36" s="219">
        <v>474100</v>
      </c>
      <c r="G36" s="224">
        <v>474100</v>
      </c>
      <c r="H36" s="237">
        <f>SUM(H37:H60)</f>
        <v>159970.15000000005</v>
      </c>
      <c r="I36" s="173">
        <f>H36/G36*100</f>
        <v>33.741858257751538</v>
      </c>
    </row>
    <row r="37" spans="2:9" s="33" customFormat="1" ht="18" customHeight="1" x14ac:dyDescent="0.25">
      <c r="B37" s="77">
        <v>3211</v>
      </c>
      <c r="C37" s="90"/>
      <c r="D37" s="91"/>
      <c r="E37" s="72" t="s">
        <v>26</v>
      </c>
      <c r="F37" s="220"/>
      <c r="G37" s="228"/>
      <c r="H37" s="238">
        <v>899.18</v>
      </c>
      <c r="I37" s="170"/>
    </row>
    <row r="38" spans="2:9" s="33" customFormat="1" ht="18" customHeight="1" x14ac:dyDescent="0.25">
      <c r="B38" s="77">
        <v>3212</v>
      </c>
      <c r="C38" s="90"/>
      <c r="D38" s="91"/>
      <c r="E38" s="72" t="s">
        <v>77</v>
      </c>
      <c r="F38" s="220"/>
      <c r="G38" s="228"/>
      <c r="H38" s="238">
        <v>18630.080000000002</v>
      </c>
      <c r="I38" s="170"/>
    </row>
    <row r="39" spans="2:9" s="33" customFormat="1" ht="18" customHeight="1" x14ac:dyDescent="0.25">
      <c r="B39" s="77">
        <v>3213</v>
      </c>
      <c r="C39" s="90"/>
      <c r="D39" s="91"/>
      <c r="E39" s="72" t="s">
        <v>120</v>
      </c>
      <c r="F39" s="220"/>
      <c r="G39" s="228"/>
      <c r="H39" s="238">
        <v>1321</v>
      </c>
      <c r="I39" s="170"/>
    </row>
    <row r="40" spans="2:9" s="33" customFormat="1" ht="18" customHeight="1" x14ac:dyDescent="0.25">
      <c r="B40" s="77">
        <v>3221</v>
      </c>
      <c r="C40" s="90"/>
      <c r="D40" s="91"/>
      <c r="E40" s="72" t="s">
        <v>121</v>
      </c>
      <c r="F40" s="220"/>
      <c r="G40" s="228"/>
      <c r="H40" s="238">
        <v>19513.88</v>
      </c>
      <c r="I40" s="170"/>
    </row>
    <row r="41" spans="2:9" s="33" customFormat="1" ht="18" customHeight="1" x14ac:dyDescent="0.25">
      <c r="B41" s="77">
        <v>3223</v>
      </c>
      <c r="C41" s="90"/>
      <c r="D41" s="91"/>
      <c r="E41" s="72" t="s">
        <v>82</v>
      </c>
      <c r="F41" s="220"/>
      <c r="G41" s="228"/>
      <c r="H41" s="238">
        <v>21259.69</v>
      </c>
      <c r="I41" s="170"/>
    </row>
    <row r="42" spans="2:9" s="33" customFormat="1" ht="18" customHeight="1" x14ac:dyDescent="0.25">
      <c r="B42" s="77">
        <v>3224</v>
      </c>
      <c r="C42" s="90"/>
      <c r="D42" s="91"/>
      <c r="E42" s="72" t="s">
        <v>165</v>
      </c>
      <c r="F42" s="220"/>
      <c r="G42" s="228"/>
      <c r="H42" s="238">
        <v>1575.64</v>
      </c>
      <c r="I42" s="170"/>
    </row>
    <row r="43" spans="2:9" s="33" customFormat="1" ht="18" customHeight="1" x14ac:dyDescent="0.25">
      <c r="B43" s="77">
        <v>3225</v>
      </c>
      <c r="C43" s="90"/>
      <c r="D43" s="91"/>
      <c r="E43" s="72" t="s">
        <v>122</v>
      </c>
      <c r="F43" s="220"/>
      <c r="G43" s="228"/>
      <c r="H43" s="238">
        <v>6322.3</v>
      </c>
      <c r="I43" s="170"/>
    </row>
    <row r="44" spans="2:9" s="33" customFormat="1" ht="18" customHeight="1" x14ac:dyDescent="0.25">
      <c r="B44" s="77">
        <v>3227</v>
      </c>
      <c r="C44" s="90"/>
      <c r="D44" s="91"/>
      <c r="E44" s="72" t="s">
        <v>123</v>
      </c>
      <c r="F44" s="220"/>
      <c r="G44" s="228"/>
      <c r="H44" s="238">
        <v>88.01</v>
      </c>
      <c r="I44" s="170"/>
    </row>
    <row r="45" spans="2:9" s="33" customFormat="1" ht="18" customHeight="1" x14ac:dyDescent="0.25">
      <c r="B45" s="77">
        <v>3231</v>
      </c>
      <c r="C45" s="90"/>
      <c r="D45" s="91"/>
      <c r="E45" s="72" t="s">
        <v>87</v>
      </c>
      <c r="F45" s="220"/>
      <c r="G45" s="228"/>
      <c r="H45" s="238">
        <v>5686.46</v>
      </c>
      <c r="I45" s="170"/>
    </row>
    <row r="46" spans="2:9" s="33" customFormat="1" ht="18" customHeight="1" x14ac:dyDescent="0.25">
      <c r="B46" s="77">
        <v>3232</v>
      </c>
      <c r="C46" s="90"/>
      <c r="D46" s="91"/>
      <c r="E46" s="72" t="s">
        <v>88</v>
      </c>
      <c r="F46" s="220"/>
      <c r="G46" s="228"/>
      <c r="H46" s="238">
        <v>13667.86</v>
      </c>
      <c r="I46" s="170"/>
    </row>
    <row r="47" spans="2:9" s="33" customFormat="1" ht="18" customHeight="1" x14ac:dyDescent="0.25">
      <c r="B47" s="77">
        <v>3233</v>
      </c>
      <c r="C47" s="90"/>
      <c r="D47" s="91"/>
      <c r="E47" s="72" t="s">
        <v>196</v>
      </c>
      <c r="F47" s="220"/>
      <c r="G47" s="228"/>
      <c r="H47" s="238">
        <v>124.44</v>
      </c>
      <c r="I47" s="170"/>
    </row>
    <row r="48" spans="2:9" s="33" customFormat="1" ht="18" customHeight="1" x14ac:dyDescent="0.25">
      <c r="B48" s="77">
        <v>3234</v>
      </c>
      <c r="C48" s="90"/>
      <c r="D48" s="91"/>
      <c r="E48" s="72" t="s">
        <v>89</v>
      </c>
      <c r="F48" s="220"/>
      <c r="G48" s="228"/>
      <c r="H48" s="238">
        <v>13828.56</v>
      </c>
      <c r="I48" s="170"/>
    </row>
    <row r="49" spans="2:9" s="33" customFormat="1" ht="18" customHeight="1" x14ac:dyDescent="0.25">
      <c r="B49" s="77">
        <v>3235</v>
      </c>
      <c r="C49" s="90"/>
      <c r="D49" s="91"/>
      <c r="E49" s="72" t="s">
        <v>90</v>
      </c>
      <c r="F49" s="220"/>
      <c r="G49" s="228"/>
      <c r="H49" s="238">
        <v>2513.6</v>
      </c>
      <c r="I49" s="170"/>
    </row>
    <row r="50" spans="2:9" s="33" customFormat="1" ht="18" customHeight="1" x14ac:dyDescent="0.25">
      <c r="B50" s="77">
        <v>3236</v>
      </c>
      <c r="C50" s="90"/>
      <c r="D50" s="91"/>
      <c r="E50" s="72" t="s">
        <v>91</v>
      </c>
      <c r="F50" s="220"/>
      <c r="G50" s="228"/>
      <c r="H50" s="238">
        <v>32224.06</v>
      </c>
      <c r="I50" s="170"/>
    </row>
    <row r="51" spans="2:9" s="33" customFormat="1" ht="18" customHeight="1" x14ac:dyDescent="0.25">
      <c r="B51" s="77">
        <v>3237</v>
      </c>
      <c r="C51" s="90"/>
      <c r="D51" s="91"/>
      <c r="E51" s="72" t="s">
        <v>124</v>
      </c>
      <c r="F51" s="220"/>
      <c r="G51" s="228"/>
      <c r="H51" s="238">
        <v>8925.76</v>
      </c>
      <c r="I51" s="170"/>
    </row>
    <row r="52" spans="2:9" s="33" customFormat="1" ht="18" customHeight="1" x14ac:dyDescent="0.25">
      <c r="B52" s="77">
        <v>3238</v>
      </c>
      <c r="C52" s="90"/>
      <c r="D52" s="91"/>
      <c r="E52" s="72" t="s">
        <v>93</v>
      </c>
      <c r="F52" s="220"/>
      <c r="G52" s="228"/>
      <c r="H52" s="238">
        <v>3478.46</v>
      </c>
      <c r="I52" s="170"/>
    </row>
    <row r="53" spans="2:9" s="33" customFormat="1" ht="18" customHeight="1" x14ac:dyDescent="0.25">
      <c r="B53" s="77">
        <v>3239</v>
      </c>
      <c r="C53" s="90"/>
      <c r="D53" s="91"/>
      <c r="E53" s="72" t="s">
        <v>94</v>
      </c>
      <c r="F53" s="220"/>
      <c r="G53" s="228"/>
      <c r="H53" s="238">
        <v>3281.45</v>
      </c>
      <c r="I53" s="170"/>
    </row>
    <row r="54" spans="2:9" s="33" customFormat="1" ht="18" customHeight="1" x14ac:dyDescent="0.25">
      <c r="B54" s="77">
        <v>3291</v>
      </c>
      <c r="C54" s="90"/>
      <c r="D54" s="91"/>
      <c r="E54" s="72" t="s">
        <v>125</v>
      </c>
      <c r="F54" s="220"/>
      <c r="G54" s="228"/>
      <c r="H54" s="238">
        <v>976.82</v>
      </c>
      <c r="I54" s="170"/>
    </row>
    <row r="55" spans="2:9" s="33" customFormat="1" ht="18" customHeight="1" x14ac:dyDescent="0.25">
      <c r="B55" s="77">
        <v>3292</v>
      </c>
      <c r="C55" s="90"/>
      <c r="D55" s="91"/>
      <c r="E55" s="72" t="s">
        <v>97</v>
      </c>
      <c r="F55" s="220"/>
      <c r="G55" s="228"/>
      <c r="H55" s="238">
        <v>4741.3900000000003</v>
      </c>
      <c r="I55" s="170"/>
    </row>
    <row r="56" spans="2:9" s="33" customFormat="1" ht="18" customHeight="1" x14ac:dyDescent="0.25">
      <c r="B56" s="77">
        <v>3293</v>
      </c>
      <c r="C56" s="90"/>
      <c r="D56" s="91"/>
      <c r="E56" s="72" t="s">
        <v>126</v>
      </c>
      <c r="F56" s="220"/>
      <c r="G56" s="228"/>
      <c r="H56" s="238">
        <v>99.95</v>
      </c>
      <c r="I56" s="170"/>
    </row>
    <row r="57" spans="2:9" s="33" customFormat="1" ht="18" customHeight="1" x14ac:dyDescent="0.25">
      <c r="B57" s="77">
        <v>3294</v>
      </c>
      <c r="C57" s="90"/>
      <c r="D57" s="91"/>
      <c r="E57" s="72" t="s">
        <v>127</v>
      </c>
      <c r="F57" s="220"/>
      <c r="G57" s="228"/>
      <c r="H57" s="238">
        <v>85</v>
      </c>
      <c r="I57" s="170"/>
    </row>
    <row r="58" spans="2:9" s="33" customFormat="1" ht="18" customHeight="1" x14ac:dyDescent="0.25">
      <c r="B58" s="77">
        <v>3295</v>
      </c>
      <c r="C58" s="90"/>
      <c r="D58" s="91"/>
      <c r="E58" s="72" t="s">
        <v>99</v>
      </c>
      <c r="F58" s="220"/>
      <c r="G58" s="228"/>
      <c r="H58" s="238">
        <v>483.72</v>
      </c>
      <c r="I58" s="170"/>
    </row>
    <row r="59" spans="2:9" s="33" customFormat="1" ht="18" customHeight="1" x14ac:dyDescent="0.25">
      <c r="B59" s="77">
        <v>3296</v>
      </c>
      <c r="C59" s="90"/>
      <c r="D59" s="91"/>
      <c r="E59" s="72" t="s">
        <v>100</v>
      </c>
      <c r="F59" s="220"/>
      <c r="G59" s="228"/>
      <c r="H59" s="238">
        <v>0</v>
      </c>
      <c r="I59" s="170"/>
    </row>
    <row r="60" spans="2:9" s="33" customFormat="1" ht="18" customHeight="1" x14ac:dyDescent="0.25">
      <c r="B60" s="77">
        <v>3299</v>
      </c>
      <c r="C60" s="90"/>
      <c r="D60" s="91"/>
      <c r="E60" s="72" t="s">
        <v>95</v>
      </c>
      <c r="F60" s="220"/>
      <c r="G60" s="228"/>
      <c r="H60" s="238">
        <v>242.84</v>
      </c>
      <c r="I60" s="170"/>
    </row>
    <row r="61" spans="2:9" s="33" customFormat="1" ht="18" customHeight="1" x14ac:dyDescent="0.25">
      <c r="B61" s="74">
        <v>34</v>
      </c>
      <c r="C61" s="88"/>
      <c r="D61" s="89"/>
      <c r="E61" s="71" t="s">
        <v>128</v>
      </c>
      <c r="F61" s="219">
        <v>100</v>
      </c>
      <c r="G61" s="224">
        <v>100</v>
      </c>
      <c r="H61" s="237">
        <f>SUM(H62:H64)</f>
        <v>26.19</v>
      </c>
      <c r="I61" s="173">
        <f>H61/G61*100</f>
        <v>26.19</v>
      </c>
    </row>
    <row r="62" spans="2:9" s="33" customFormat="1" ht="18" customHeight="1" x14ac:dyDescent="0.25">
      <c r="B62" s="77">
        <v>3431</v>
      </c>
      <c r="C62" s="90"/>
      <c r="D62" s="91"/>
      <c r="E62" s="72" t="s">
        <v>164</v>
      </c>
      <c r="F62" s="220"/>
      <c r="G62" s="228"/>
      <c r="H62" s="238">
        <v>0</v>
      </c>
      <c r="I62" s="170"/>
    </row>
    <row r="63" spans="2:9" s="33" customFormat="1" ht="18" customHeight="1" x14ac:dyDescent="0.25">
      <c r="B63" s="77">
        <v>3433</v>
      </c>
      <c r="C63" s="90"/>
      <c r="D63" s="91"/>
      <c r="E63" s="72" t="s">
        <v>166</v>
      </c>
      <c r="F63" s="220"/>
      <c r="G63" s="228"/>
      <c r="H63" s="238">
        <v>13.55</v>
      </c>
      <c r="I63" s="170"/>
    </row>
    <row r="64" spans="2:9" s="33" customFormat="1" ht="18" customHeight="1" x14ac:dyDescent="0.25">
      <c r="B64" s="77">
        <v>3434</v>
      </c>
      <c r="C64" s="90"/>
      <c r="D64" s="91"/>
      <c r="E64" s="72" t="s">
        <v>129</v>
      </c>
      <c r="F64" s="220"/>
      <c r="G64" s="228"/>
      <c r="H64" s="238">
        <v>12.64</v>
      </c>
      <c r="I64" s="170"/>
    </row>
    <row r="65" spans="2:9" s="33" customFormat="1" ht="18" customHeight="1" x14ac:dyDescent="0.25">
      <c r="B65" s="74">
        <v>38</v>
      </c>
      <c r="C65" s="88"/>
      <c r="D65" s="89"/>
      <c r="E65" s="71" t="s">
        <v>105</v>
      </c>
      <c r="F65" s="219">
        <v>1000</v>
      </c>
      <c r="G65" s="224">
        <v>1000</v>
      </c>
      <c r="H65" s="237">
        <f>H66</f>
        <v>0</v>
      </c>
      <c r="I65" s="173">
        <f>H65/G65*100</f>
        <v>0</v>
      </c>
    </row>
    <row r="66" spans="2:9" s="33" customFormat="1" ht="18" customHeight="1" x14ac:dyDescent="0.25">
      <c r="B66" s="77">
        <v>3835</v>
      </c>
      <c r="C66" s="90"/>
      <c r="D66" s="91"/>
      <c r="E66" s="72" t="s">
        <v>107</v>
      </c>
      <c r="F66" s="220"/>
      <c r="G66" s="228"/>
      <c r="H66" s="238">
        <v>0</v>
      </c>
      <c r="I66" s="170"/>
    </row>
    <row r="67" spans="2:9" s="33" customFormat="1" ht="18" customHeight="1" x14ac:dyDescent="0.25">
      <c r="B67" s="286" t="s">
        <v>211</v>
      </c>
      <c r="C67" s="287"/>
      <c r="D67" s="288"/>
      <c r="E67" s="83" t="s">
        <v>221</v>
      </c>
      <c r="F67" s="217">
        <f t="shared" ref="F67:H68" si="3">F68</f>
        <v>1500</v>
      </c>
      <c r="G67" s="222">
        <f t="shared" si="3"/>
        <v>1500</v>
      </c>
      <c r="H67" s="235">
        <f t="shared" si="3"/>
        <v>1286.3900000000001</v>
      </c>
      <c r="I67" s="171">
        <f>H67/G67*100</f>
        <v>85.759333333333345</v>
      </c>
    </row>
    <row r="68" spans="2:9" s="33" customFormat="1" ht="18" customHeight="1" x14ac:dyDescent="0.25">
      <c r="B68" s="84">
        <v>3</v>
      </c>
      <c r="C68" s="85"/>
      <c r="D68" s="86"/>
      <c r="E68" s="87" t="s">
        <v>4</v>
      </c>
      <c r="F68" s="218">
        <f t="shared" si="3"/>
        <v>1500</v>
      </c>
      <c r="G68" s="223">
        <f t="shared" si="3"/>
        <v>1500</v>
      </c>
      <c r="H68" s="236">
        <f t="shared" si="3"/>
        <v>1286.3900000000001</v>
      </c>
      <c r="I68" s="172">
        <f>H68/G68*100</f>
        <v>85.759333333333345</v>
      </c>
    </row>
    <row r="69" spans="2:9" s="33" customFormat="1" ht="18" customHeight="1" x14ac:dyDescent="0.25">
      <c r="B69" s="74">
        <v>32</v>
      </c>
      <c r="C69" s="88"/>
      <c r="D69" s="89"/>
      <c r="E69" s="71" t="s">
        <v>13</v>
      </c>
      <c r="F69" s="219">
        <v>1500</v>
      </c>
      <c r="G69" s="224">
        <v>1500</v>
      </c>
      <c r="H69" s="237">
        <f>H70+H71+H72+H73</f>
        <v>1286.3900000000001</v>
      </c>
      <c r="I69" s="173">
        <f>H69/G69*100</f>
        <v>85.759333333333345</v>
      </c>
    </row>
    <row r="70" spans="2:9" s="33" customFormat="1" ht="18" customHeight="1" x14ac:dyDescent="0.25">
      <c r="B70" s="77">
        <v>3221</v>
      </c>
      <c r="C70" s="90"/>
      <c r="D70" s="91"/>
      <c r="E70" s="72" t="s">
        <v>183</v>
      </c>
      <c r="F70" s="220"/>
      <c r="G70" s="228"/>
      <c r="H70" s="238">
        <v>509.86</v>
      </c>
      <c r="I70" s="170"/>
    </row>
    <row r="71" spans="2:9" s="33" customFormat="1" ht="18" customHeight="1" x14ac:dyDescent="0.25">
      <c r="B71" s="77">
        <v>3225</v>
      </c>
      <c r="C71" s="90"/>
      <c r="D71" s="91"/>
      <c r="E71" s="72" t="s">
        <v>122</v>
      </c>
      <c r="F71" s="220"/>
      <c r="G71" s="228"/>
      <c r="H71" s="238">
        <v>540</v>
      </c>
      <c r="I71" s="170"/>
    </row>
    <row r="72" spans="2:9" s="33" customFormat="1" ht="18" customHeight="1" x14ac:dyDescent="0.25">
      <c r="B72" s="77">
        <v>3237</v>
      </c>
      <c r="C72" s="90"/>
      <c r="D72" s="91"/>
      <c r="E72" s="72" t="s">
        <v>92</v>
      </c>
      <c r="F72" s="220"/>
      <c r="G72" s="228"/>
      <c r="H72" s="238">
        <v>116.53</v>
      </c>
      <c r="I72" s="170"/>
    </row>
    <row r="73" spans="2:9" s="33" customFormat="1" ht="18" customHeight="1" x14ac:dyDescent="0.25">
      <c r="B73" s="77">
        <v>3239</v>
      </c>
      <c r="C73" s="90"/>
      <c r="D73" s="91"/>
      <c r="E73" s="72" t="s">
        <v>94</v>
      </c>
      <c r="F73" s="220"/>
      <c r="G73" s="228"/>
      <c r="H73" s="238">
        <v>120</v>
      </c>
      <c r="I73" s="170"/>
    </row>
    <row r="74" spans="2:9" s="33" customFormat="1" ht="18" customHeight="1" x14ac:dyDescent="0.25">
      <c r="B74" s="286" t="s">
        <v>212</v>
      </c>
      <c r="C74" s="287"/>
      <c r="D74" s="288"/>
      <c r="E74" s="83" t="s">
        <v>220</v>
      </c>
      <c r="F74" s="217">
        <f t="shared" ref="F74:H75" si="4">F75</f>
        <v>600</v>
      </c>
      <c r="G74" s="217">
        <f t="shared" si="4"/>
        <v>600</v>
      </c>
      <c r="H74" s="235">
        <f t="shared" si="4"/>
        <v>0</v>
      </c>
      <c r="I74" s="171">
        <f>H74/G74*100</f>
        <v>0</v>
      </c>
    </row>
    <row r="75" spans="2:9" s="33" customFormat="1" ht="18" customHeight="1" x14ac:dyDescent="0.25">
      <c r="B75" s="84">
        <v>3</v>
      </c>
      <c r="C75" s="85"/>
      <c r="D75" s="86"/>
      <c r="E75" s="87" t="s">
        <v>4</v>
      </c>
      <c r="F75" s="218">
        <f t="shared" si="4"/>
        <v>600</v>
      </c>
      <c r="G75" s="218">
        <f t="shared" si="4"/>
        <v>600</v>
      </c>
      <c r="H75" s="236">
        <f t="shared" si="4"/>
        <v>0</v>
      </c>
      <c r="I75" s="172">
        <f>H75/G75*100</f>
        <v>0</v>
      </c>
    </row>
    <row r="76" spans="2:9" s="33" customFormat="1" ht="18" customHeight="1" x14ac:dyDescent="0.25">
      <c r="B76" s="74">
        <v>32</v>
      </c>
      <c r="C76" s="88"/>
      <c r="D76" s="89"/>
      <c r="E76" s="71" t="s">
        <v>13</v>
      </c>
      <c r="F76" s="219">
        <v>600</v>
      </c>
      <c r="G76" s="219">
        <v>600</v>
      </c>
      <c r="H76" s="237">
        <f>H77</f>
        <v>0</v>
      </c>
      <c r="I76" s="173">
        <f>H76/G76*100</f>
        <v>0</v>
      </c>
    </row>
    <row r="77" spans="2:9" s="33" customFormat="1" ht="18" customHeight="1" x14ac:dyDescent="0.25">
      <c r="B77" s="77">
        <v>3225</v>
      </c>
      <c r="C77" s="90"/>
      <c r="D77" s="91"/>
      <c r="E77" s="72" t="s">
        <v>122</v>
      </c>
      <c r="F77" s="220"/>
      <c r="G77" s="228"/>
      <c r="H77" s="238">
        <v>0</v>
      </c>
      <c r="I77" s="170"/>
    </row>
    <row r="78" spans="2:9" s="33" customFormat="1" ht="18" customHeight="1" x14ac:dyDescent="0.25">
      <c r="B78" s="80" t="s">
        <v>162</v>
      </c>
      <c r="C78" s="81"/>
      <c r="D78" s="82"/>
      <c r="E78" s="83" t="s">
        <v>219</v>
      </c>
      <c r="F78" s="217">
        <f t="shared" ref="F78:H79" si="5">F79</f>
        <v>0</v>
      </c>
      <c r="G78" s="222">
        <f t="shared" si="5"/>
        <v>0</v>
      </c>
      <c r="H78" s="235">
        <f t="shared" si="5"/>
        <v>0</v>
      </c>
      <c r="I78" s="171">
        <v>0</v>
      </c>
    </row>
    <row r="79" spans="2:9" s="33" customFormat="1" ht="18" customHeight="1" x14ac:dyDescent="0.25">
      <c r="B79" s="84">
        <v>3</v>
      </c>
      <c r="C79" s="85"/>
      <c r="D79" s="86"/>
      <c r="E79" s="87" t="s">
        <v>4</v>
      </c>
      <c r="F79" s="218">
        <f t="shared" si="5"/>
        <v>0</v>
      </c>
      <c r="G79" s="223">
        <f t="shared" si="5"/>
        <v>0</v>
      </c>
      <c r="H79" s="236">
        <f t="shared" si="5"/>
        <v>0</v>
      </c>
      <c r="I79" s="172">
        <v>0</v>
      </c>
    </row>
    <row r="80" spans="2:9" s="33" customFormat="1" ht="18" customHeight="1" x14ac:dyDescent="0.25">
      <c r="B80" s="74">
        <v>32</v>
      </c>
      <c r="C80" s="88"/>
      <c r="D80" s="89"/>
      <c r="E80" s="71" t="s">
        <v>13</v>
      </c>
      <c r="F80" s="219">
        <v>0</v>
      </c>
      <c r="G80" s="224">
        <v>0</v>
      </c>
      <c r="H80" s="237">
        <f>H81</f>
        <v>0</v>
      </c>
      <c r="I80" s="173">
        <v>0</v>
      </c>
    </row>
    <row r="81" spans="2:13" s="33" customFormat="1" ht="18" customHeight="1" x14ac:dyDescent="0.25">
      <c r="B81" s="280">
        <v>3232</v>
      </c>
      <c r="C81" s="281"/>
      <c r="D81" s="282"/>
      <c r="E81" s="72" t="s">
        <v>88</v>
      </c>
      <c r="F81" s="220"/>
      <c r="G81" s="228"/>
      <c r="H81" s="238">
        <v>0</v>
      </c>
      <c r="I81" s="170"/>
    </row>
    <row r="82" spans="2:13" s="33" customFormat="1" ht="18" customHeight="1" x14ac:dyDescent="0.3">
      <c r="B82" s="92" t="s">
        <v>130</v>
      </c>
      <c r="C82" s="93"/>
      <c r="D82" s="94"/>
      <c r="E82" s="68" t="s">
        <v>131</v>
      </c>
      <c r="F82" s="216">
        <f t="shared" ref="F82:H84" si="6">F83</f>
        <v>152000</v>
      </c>
      <c r="G82" s="216">
        <f t="shared" si="6"/>
        <v>152000</v>
      </c>
      <c r="H82" s="234">
        <f t="shared" si="6"/>
        <v>76017.789999999994</v>
      </c>
      <c r="I82" s="175">
        <f>H82/G82*100</f>
        <v>50.01170394736841</v>
      </c>
    </row>
    <row r="83" spans="2:13" s="33" customFormat="1" ht="18" customHeight="1" x14ac:dyDescent="0.3">
      <c r="B83" s="245" t="s">
        <v>213</v>
      </c>
      <c r="C83" s="246"/>
      <c r="D83" s="247"/>
      <c r="E83" s="83" t="s">
        <v>216</v>
      </c>
      <c r="F83" s="217">
        <f t="shared" si="6"/>
        <v>152000</v>
      </c>
      <c r="G83" s="217">
        <f t="shared" si="6"/>
        <v>152000</v>
      </c>
      <c r="H83" s="235">
        <f t="shared" si="6"/>
        <v>76017.789999999994</v>
      </c>
      <c r="I83" s="171">
        <f>H83/G83*100</f>
        <v>50.01170394736841</v>
      </c>
    </row>
    <row r="84" spans="2:13" s="33" customFormat="1" ht="18" customHeight="1" x14ac:dyDescent="0.25">
      <c r="B84" s="84">
        <v>3</v>
      </c>
      <c r="C84" s="85"/>
      <c r="D84" s="86"/>
      <c r="E84" s="87" t="s">
        <v>4</v>
      </c>
      <c r="F84" s="218">
        <f t="shared" si="6"/>
        <v>152000</v>
      </c>
      <c r="G84" s="216">
        <f t="shared" si="6"/>
        <v>152000</v>
      </c>
      <c r="H84" s="236">
        <f t="shared" si="6"/>
        <v>76017.789999999994</v>
      </c>
      <c r="I84" s="172">
        <f>H84/G84*100</f>
        <v>50.01170394736841</v>
      </c>
    </row>
    <row r="85" spans="2:13" s="33" customFormat="1" ht="18" customHeight="1" x14ac:dyDescent="0.25">
      <c r="B85" s="74">
        <v>32</v>
      </c>
      <c r="C85" s="88"/>
      <c r="D85" s="89"/>
      <c r="E85" s="71" t="s">
        <v>13</v>
      </c>
      <c r="F85" s="219">
        <v>152000</v>
      </c>
      <c r="G85" s="219">
        <v>152000</v>
      </c>
      <c r="H85" s="237">
        <f>H86</f>
        <v>76017.789999999994</v>
      </c>
      <c r="I85" s="173">
        <f>H85/G85*100</f>
        <v>50.01170394736841</v>
      </c>
    </row>
    <row r="86" spans="2:13" s="33" customFormat="1" ht="18" customHeight="1" x14ac:dyDescent="0.25">
      <c r="B86" s="77">
        <v>3222</v>
      </c>
      <c r="C86" s="90"/>
      <c r="D86" s="91"/>
      <c r="E86" s="72" t="s">
        <v>81</v>
      </c>
      <c r="F86" s="220"/>
      <c r="G86" s="228"/>
      <c r="H86" s="238">
        <v>76017.789999999994</v>
      </c>
      <c r="I86" s="174"/>
    </row>
    <row r="87" spans="2:13" s="33" customFormat="1" ht="18" customHeight="1" x14ac:dyDescent="0.3">
      <c r="B87" s="92" t="s">
        <v>132</v>
      </c>
      <c r="C87" s="93"/>
      <c r="D87" s="94"/>
      <c r="E87" s="68" t="s">
        <v>133</v>
      </c>
      <c r="F87" s="221">
        <f>F88</f>
        <v>3700</v>
      </c>
      <c r="G87" s="221">
        <v>3700</v>
      </c>
      <c r="H87" s="234">
        <f>H88</f>
        <v>0</v>
      </c>
      <c r="I87" s="175">
        <f>H87/G87*100</f>
        <v>0</v>
      </c>
      <c r="M87" s="207"/>
    </row>
    <row r="88" spans="2:13" s="33" customFormat="1" ht="18" customHeight="1" x14ac:dyDescent="0.3">
      <c r="B88" s="245" t="s">
        <v>214</v>
      </c>
      <c r="C88" s="246"/>
      <c r="D88" s="247"/>
      <c r="E88" s="83" t="s">
        <v>218</v>
      </c>
      <c r="F88" s="222">
        <f>F89</f>
        <v>3700</v>
      </c>
      <c r="G88" s="222">
        <f>G89</f>
        <v>3700</v>
      </c>
      <c r="H88" s="235">
        <f>H89</f>
        <v>0</v>
      </c>
      <c r="I88" s="171">
        <f>H88/G88*100</f>
        <v>0</v>
      </c>
    </row>
    <row r="89" spans="2:13" s="33" customFormat="1" ht="18" customHeight="1" x14ac:dyDescent="0.25">
      <c r="B89" s="84">
        <v>3</v>
      </c>
      <c r="C89" s="85"/>
      <c r="D89" s="86"/>
      <c r="E89" s="87" t="s">
        <v>4</v>
      </c>
      <c r="F89" s="223">
        <f>F90</f>
        <v>3700</v>
      </c>
      <c r="G89" s="223">
        <f>G90</f>
        <v>3700</v>
      </c>
      <c r="H89" s="236">
        <f>H90</f>
        <v>0</v>
      </c>
      <c r="I89" s="172">
        <f>H89/G89*100</f>
        <v>0</v>
      </c>
    </row>
    <row r="90" spans="2:13" s="33" customFormat="1" ht="18" customHeight="1" x14ac:dyDescent="0.25">
      <c r="B90" s="74">
        <v>32</v>
      </c>
      <c r="C90" s="88"/>
      <c r="D90" s="89"/>
      <c r="E90" s="71" t="s">
        <v>13</v>
      </c>
      <c r="F90" s="224">
        <v>3700</v>
      </c>
      <c r="G90" s="224">
        <v>3700</v>
      </c>
      <c r="H90" s="237">
        <f>H91+H92</f>
        <v>0</v>
      </c>
      <c r="I90" s="173">
        <f>H90/G90*100</f>
        <v>0</v>
      </c>
    </row>
    <row r="91" spans="2:13" s="33" customFormat="1" ht="18" customHeight="1" x14ac:dyDescent="0.25">
      <c r="B91" s="77">
        <v>3221</v>
      </c>
      <c r="C91" s="90"/>
      <c r="D91" s="91"/>
      <c r="E91" s="72" t="s">
        <v>121</v>
      </c>
      <c r="F91" s="220"/>
      <c r="G91" s="228"/>
      <c r="H91" s="238">
        <v>0</v>
      </c>
      <c r="I91" s="174"/>
    </row>
    <row r="92" spans="2:13" s="33" customFormat="1" ht="18" customHeight="1" x14ac:dyDescent="0.25">
      <c r="B92" s="77">
        <v>3225</v>
      </c>
      <c r="C92" s="90"/>
      <c r="D92" s="91"/>
      <c r="E92" s="72" t="s">
        <v>122</v>
      </c>
      <c r="F92" s="220"/>
      <c r="G92" s="228"/>
      <c r="H92" s="238">
        <v>0</v>
      </c>
      <c r="I92" s="174"/>
    </row>
    <row r="93" spans="2:13" s="33" customFormat="1" ht="18" customHeight="1" x14ac:dyDescent="0.3">
      <c r="B93" s="92" t="s">
        <v>134</v>
      </c>
      <c r="C93" s="93"/>
      <c r="D93" s="94"/>
      <c r="E93" s="68" t="s">
        <v>135</v>
      </c>
      <c r="F93" s="221">
        <f t="shared" ref="F93:H95" si="7">F94</f>
        <v>2900</v>
      </c>
      <c r="G93" s="221">
        <f t="shared" si="7"/>
        <v>2900</v>
      </c>
      <c r="H93" s="234">
        <f t="shared" si="7"/>
        <v>0</v>
      </c>
      <c r="I93" s="175">
        <f>H93/G93*100</f>
        <v>0</v>
      </c>
    </row>
    <row r="94" spans="2:13" s="33" customFormat="1" ht="18" customHeight="1" x14ac:dyDescent="0.3">
      <c r="B94" s="245" t="s">
        <v>215</v>
      </c>
      <c r="C94" s="246"/>
      <c r="D94" s="247"/>
      <c r="E94" s="83" t="s">
        <v>218</v>
      </c>
      <c r="F94" s="222">
        <f t="shared" si="7"/>
        <v>2900</v>
      </c>
      <c r="G94" s="222">
        <f t="shared" si="7"/>
        <v>2900</v>
      </c>
      <c r="H94" s="235">
        <f t="shared" si="7"/>
        <v>0</v>
      </c>
      <c r="I94" s="171">
        <f>H94/G94*100</f>
        <v>0</v>
      </c>
    </row>
    <row r="95" spans="2:13" s="33" customFormat="1" ht="18" customHeight="1" x14ac:dyDescent="0.25">
      <c r="B95" s="84">
        <v>3</v>
      </c>
      <c r="C95" s="85"/>
      <c r="D95" s="86"/>
      <c r="E95" s="87" t="s">
        <v>4</v>
      </c>
      <c r="F95" s="223">
        <f t="shared" si="7"/>
        <v>2900</v>
      </c>
      <c r="G95" s="223">
        <f t="shared" si="7"/>
        <v>2900</v>
      </c>
      <c r="H95" s="236">
        <f t="shared" si="7"/>
        <v>0</v>
      </c>
      <c r="I95" s="172">
        <f>H95/G95*100</f>
        <v>0</v>
      </c>
    </row>
    <row r="96" spans="2:13" s="33" customFormat="1" ht="18" customHeight="1" x14ac:dyDescent="0.25">
      <c r="B96" s="74">
        <v>32</v>
      </c>
      <c r="C96" s="88"/>
      <c r="D96" s="89"/>
      <c r="E96" s="71" t="s">
        <v>13</v>
      </c>
      <c r="F96" s="224">
        <v>2900</v>
      </c>
      <c r="G96" s="224">
        <v>2900</v>
      </c>
      <c r="H96" s="237">
        <f>H97+H98</f>
        <v>0</v>
      </c>
      <c r="I96" s="173">
        <f>H96/G96*100</f>
        <v>0</v>
      </c>
    </row>
    <row r="97" spans="2:9" s="33" customFormat="1" ht="18" customHeight="1" x14ac:dyDescent="0.25">
      <c r="B97" s="77">
        <v>3221</v>
      </c>
      <c r="C97" s="90"/>
      <c r="D97" s="91"/>
      <c r="E97" s="72" t="s">
        <v>121</v>
      </c>
      <c r="F97" s="220"/>
      <c r="G97" s="228"/>
      <c r="H97" s="238">
        <v>0</v>
      </c>
      <c r="I97" s="174"/>
    </row>
    <row r="98" spans="2:9" s="33" customFormat="1" ht="18" customHeight="1" x14ac:dyDescent="0.25">
      <c r="B98" s="77">
        <v>3225</v>
      </c>
      <c r="C98" s="90"/>
      <c r="D98" s="91"/>
      <c r="E98" s="72" t="s">
        <v>122</v>
      </c>
      <c r="F98" s="220"/>
      <c r="G98" s="228"/>
      <c r="H98" s="238">
        <v>0</v>
      </c>
      <c r="I98" s="174"/>
    </row>
    <row r="99" spans="2:9" s="33" customFormat="1" ht="18" customHeight="1" x14ac:dyDescent="0.3">
      <c r="B99" s="92" t="s">
        <v>136</v>
      </c>
      <c r="C99" s="93"/>
      <c r="D99" s="94"/>
      <c r="E99" s="68" t="s">
        <v>137</v>
      </c>
      <c r="F99" s="221">
        <f t="shared" ref="F99:H101" si="8">F100</f>
        <v>10700</v>
      </c>
      <c r="G99" s="221">
        <f t="shared" si="8"/>
        <v>10700</v>
      </c>
      <c r="H99" s="234">
        <f t="shared" si="8"/>
        <v>0</v>
      </c>
      <c r="I99" s="175">
        <f>H99/G99*100</f>
        <v>0</v>
      </c>
    </row>
    <row r="100" spans="2:9" s="33" customFormat="1" ht="18" customHeight="1" x14ac:dyDescent="0.3">
      <c r="B100" s="245" t="s">
        <v>215</v>
      </c>
      <c r="C100" s="246"/>
      <c r="D100" s="247"/>
      <c r="E100" s="83" t="s">
        <v>218</v>
      </c>
      <c r="F100" s="222">
        <f t="shared" si="8"/>
        <v>10700</v>
      </c>
      <c r="G100" s="222">
        <f t="shared" si="8"/>
        <v>10700</v>
      </c>
      <c r="H100" s="235">
        <f t="shared" si="8"/>
        <v>0</v>
      </c>
      <c r="I100" s="171">
        <f>H100/G100*100</f>
        <v>0</v>
      </c>
    </row>
    <row r="101" spans="2:9" s="33" customFormat="1" ht="18" customHeight="1" x14ac:dyDescent="0.25">
      <c r="B101" s="84">
        <v>3</v>
      </c>
      <c r="C101" s="85"/>
      <c r="D101" s="86"/>
      <c r="E101" s="87" t="s">
        <v>4</v>
      </c>
      <c r="F101" s="223">
        <f t="shared" si="8"/>
        <v>10700</v>
      </c>
      <c r="G101" s="223">
        <f t="shared" si="8"/>
        <v>10700</v>
      </c>
      <c r="H101" s="236">
        <f t="shared" si="8"/>
        <v>0</v>
      </c>
      <c r="I101" s="172">
        <f>H101/G101*100</f>
        <v>0</v>
      </c>
    </row>
    <row r="102" spans="2:9" s="33" customFormat="1" ht="18" customHeight="1" x14ac:dyDescent="0.25">
      <c r="B102" s="74">
        <v>32</v>
      </c>
      <c r="C102" s="88"/>
      <c r="D102" s="89"/>
      <c r="E102" s="71" t="s">
        <v>13</v>
      </c>
      <c r="F102" s="224">
        <v>10700</v>
      </c>
      <c r="G102" s="224">
        <v>10700</v>
      </c>
      <c r="H102" s="237">
        <f>H103+H104</f>
        <v>0</v>
      </c>
      <c r="I102" s="173">
        <f>H102/G102*100</f>
        <v>0</v>
      </c>
    </row>
    <row r="103" spans="2:9" s="33" customFormat="1" ht="18" customHeight="1" x14ac:dyDescent="0.25">
      <c r="B103" s="77">
        <v>3221</v>
      </c>
      <c r="C103" s="90"/>
      <c r="D103" s="91"/>
      <c r="E103" s="72" t="s">
        <v>121</v>
      </c>
      <c r="F103" s="220"/>
      <c r="G103" s="228"/>
      <c r="H103" s="238">
        <v>0</v>
      </c>
      <c r="I103" s="174"/>
    </row>
    <row r="104" spans="2:9" s="33" customFormat="1" ht="18" customHeight="1" x14ac:dyDescent="0.25">
      <c r="B104" s="77">
        <v>3225</v>
      </c>
      <c r="C104" s="90"/>
      <c r="D104" s="91"/>
      <c r="E104" s="72" t="s">
        <v>122</v>
      </c>
      <c r="F104" s="220"/>
      <c r="G104" s="228"/>
      <c r="H104" s="238">
        <v>0</v>
      </c>
      <c r="I104" s="174"/>
    </row>
    <row r="105" spans="2:9" s="33" customFormat="1" ht="18" customHeight="1" x14ac:dyDescent="0.3">
      <c r="B105" s="92" t="s">
        <v>138</v>
      </c>
      <c r="C105" s="93"/>
      <c r="D105" s="94"/>
      <c r="E105" s="68" t="s">
        <v>139</v>
      </c>
      <c r="F105" s="221">
        <f t="shared" ref="F105:H107" si="9">F106</f>
        <v>1000</v>
      </c>
      <c r="G105" s="221">
        <f t="shared" si="9"/>
        <v>1000</v>
      </c>
      <c r="H105" s="234">
        <f t="shared" si="9"/>
        <v>215</v>
      </c>
      <c r="I105" s="175">
        <f>H105/G105*100</f>
        <v>21.5</v>
      </c>
    </row>
    <row r="106" spans="2:9" s="33" customFormat="1" ht="18" customHeight="1" x14ac:dyDescent="0.3">
      <c r="B106" s="245" t="s">
        <v>217</v>
      </c>
      <c r="C106" s="246"/>
      <c r="D106" s="247"/>
      <c r="E106" s="83" t="s">
        <v>216</v>
      </c>
      <c r="F106" s="222">
        <f t="shared" si="9"/>
        <v>1000</v>
      </c>
      <c r="G106" s="222">
        <f t="shared" si="9"/>
        <v>1000</v>
      </c>
      <c r="H106" s="235">
        <f t="shared" si="9"/>
        <v>215</v>
      </c>
      <c r="I106" s="171">
        <f>H106/G106*100</f>
        <v>21.5</v>
      </c>
    </row>
    <row r="107" spans="2:9" s="33" customFormat="1" ht="18" customHeight="1" x14ac:dyDescent="0.3">
      <c r="B107" s="95">
        <v>3</v>
      </c>
      <c r="C107" s="96"/>
      <c r="D107" s="97"/>
      <c r="E107" s="87" t="s">
        <v>4</v>
      </c>
      <c r="F107" s="223">
        <f t="shared" si="9"/>
        <v>1000</v>
      </c>
      <c r="G107" s="223">
        <f t="shared" si="9"/>
        <v>1000</v>
      </c>
      <c r="H107" s="236">
        <f t="shared" si="9"/>
        <v>215</v>
      </c>
      <c r="I107" s="172">
        <f>H107/G107*100</f>
        <v>21.5</v>
      </c>
    </row>
    <row r="108" spans="2:9" s="33" customFormat="1" ht="18" customHeight="1" x14ac:dyDescent="0.3">
      <c r="B108" s="98">
        <v>32</v>
      </c>
      <c r="C108" s="99"/>
      <c r="D108" s="100"/>
      <c r="E108" s="101" t="s">
        <v>13</v>
      </c>
      <c r="F108" s="224">
        <v>1000</v>
      </c>
      <c r="G108" s="224">
        <v>1000</v>
      </c>
      <c r="H108" s="237">
        <f>SUM(H109:H112)</f>
        <v>215</v>
      </c>
      <c r="I108" s="173">
        <f>H108/G108*100</f>
        <v>21.5</v>
      </c>
    </row>
    <row r="109" spans="2:9" s="33" customFormat="1" ht="18" customHeight="1" x14ac:dyDescent="0.3">
      <c r="B109" s="102">
        <v>3213</v>
      </c>
      <c r="C109" s="99"/>
      <c r="D109" s="100"/>
      <c r="E109" s="103" t="s">
        <v>150</v>
      </c>
      <c r="F109" s="219"/>
      <c r="G109" s="224"/>
      <c r="H109" s="238">
        <v>140</v>
      </c>
      <c r="I109" s="174"/>
    </row>
    <row r="110" spans="2:9" s="33" customFormat="1" ht="18" customHeight="1" x14ac:dyDescent="0.3">
      <c r="B110" s="102">
        <v>3221</v>
      </c>
      <c r="C110" s="99"/>
      <c r="D110" s="100"/>
      <c r="E110" s="103" t="s">
        <v>80</v>
      </c>
      <c r="F110" s="219"/>
      <c r="G110" s="224"/>
      <c r="H110" s="238">
        <v>75</v>
      </c>
      <c r="I110" s="174"/>
    </row>
    <row r="111" spans="2:9" s="33" customFormat="1" ht="18" customHeight="1" x14ac:dyDescent="0.3">
      <c r="B111" s="102">
        <v>3225</v>
      </c>
      <c r="C111" s="99"/>
      <c r="D111" s="100"/>
      <c r="E111" s="103" t="s">
        <v>122</v>
      </c>
      <c r="F111" s="219"/>
      <c r="G111" s="224"/>
      <c r="H111" s="238">
        <v>0</v>
      </c>
      <c r="I111" s="174"/>
    </row>
    <row r="112" spans="2:9" s="33" customFormat="1" ht="18" customHeight="1" x14ac:dyDescent="0.3">
      <c r="B112" s="102">
        <v>3294</v>
      </c>
      <c r="C112" s="99"/>
      <c r="D112" s="100"/>
      <c r="E112" s="103" t="s">
        <v>127</v>
      </c>
      <c r="F112" s="219"/>
      <c r="G112" s="224"/>
      <c r="H112" s="238">
        <v>0</v>
      </c>
      <c r="I112" s="174"/>
    </row>
    <row r="113" spans="2:9" s="33" customFormat="1" ht="18" customHeight="1" x14ac:dyDescent="0.3">
      <c r="B113" s="283" t="s">
        <v>182</v>
      </c>
      <c r="C113" s="284"/>
      <c r="D113" s="285"/>
      <c r="E113" s="68" t="s">
        <v>140</v>
      </c>
      <c r="F113" s="221">
        <f t="shared" ref="F113:H115" si="10">F114</f>
        <v>50000</v>
      </c>
      <c r="G113" s="221">
        <f t="shared" si="10"/>
        <v>50000</v>
      </c>
      <c r="H113" s="234">
        <f t="shared" si="10"/>
        <v>11049.19</v>
      </c>
      <c r="I113" s="175">
        <f>H113/G113*100</f>
        <v>22.098380000000002</v>
      </c>
    </row>
    <row r="114" spans="2:9" s="33" customFormat="1" ht="18" customHeight="1" x14ac:dyDescent="0.3">
      <c r="B114" s="245" t="s">
        <v>161</v>
      </c>
      <c r="C114" s="246"/>
      <c r="D114" s="247"/>
      <c r="E114" s="83" t="s">
        <v>115</v>
      </c>
      <c r="F114" s="222">
        <f t="shared" si="10"/>
        <v>50000</v>
      </c>
      <c r="G114" s="222">
        <f t="shared" si="10"/>
        <v>50000</v>
      </c>
      <c r="H114" s="235">
        <f t="shared" si="10"/>
        <v>11049.19</v>
      </c>
      <c r="I114" s="171">
        <f>H114/G114*100</f>
        <v>22.098380000000002</v>
      </c>
    </row>
    <row r="115" spans="2:9" s="33" customFormat="1" ht="18" customHeight="1" x14ac:dyDescent="0.3">
      <c r="B115" s="95">
        <v>4</v>
      </c>
      <c r="C115" s="96"/>
      <c r="D115" s="97"/>
      <c r="E115" s="87" t="s">
        <v>6</v>
      </c>
      <c r="F115" s="223">
        <f t="shared" si="10"/>
        <v>50000</v>
      </c>
      <c r="G115" s="223">
        <f t="shared" si="10"/>
        <v>50000</v>
      </c>
      <c r="H115" s="236">
        <f t="shared" si="10"/>
        <v>11049.19</v>
      </c>
      <c r="I115" s="172">
        <f>H115/G115*100</f>
        <v>22.098380000000002</v>
      </c>
    </row>
    <row r="116" spans="2:9" s="33" customFormat="1" ht="18" customHeight="1" x14ac:dyDescent="0.3">
      <c r="B116" s="98">
        <v>42</v>
      </c>
      <c r="C116" s="99"/>
      <c r="D116" s="100"/>
      <c r="E116" s="101" t="s">
        <v>141</v>
      </c>
      <c r="F116" s="224">
        <v>50000</v>
      </c>
      <c r="G116" s="224">
        <v>50000</v>
      </c>
      <c r="H116" s="237">
        <f>H117+H118+H119</f>
        <v>11049.19</v>
      </c>
      <c r="I116" s="173">
        <f>H116/G116*100</f>
        <v>22.098380000000002</v>
      </c>
    </row>
    <row r="117" spans="2:9" s="33" customFormat="1" ht="18" customHeight="1" x14ac:dyDescent="0.3">
      <c r="B117" s="102">
        <v>4221</v>
      </c>
      <c r="C117" s="99"/>
      <c r="D117" s="100"/>
      <c r="E117" s="103" t="s">
        <v>109</v>
      </c>
      <c r="F117" s="219"/>
      <c r="G117" s="224"/>
      <c r="H117" s="238">
        <v>9871.93</v>
      </c>
      <c r="I117" s="174"/>
    </row>
    <row r="118" spans="2:9" s="33" customFormat="1" ht="18" customHeight="1" x14ac:dyDescent="0.3">
      <c r="B118" s="102">
        <v>4223</v>
      </c>
      <c r="C118" s="99"/>
      <c r="D118" s="100"/>
      <c r="E118" s="103" t="s">
        <v>194</v>
      </c>
      <c r="F118" s="219"/>
      <c r="G118" s="224"/>
      <c r="H118" s="238">
        <v>382.26</v>
      </c>
      <c r="I118" s="174"/>
    </row>
    <row r="119" spans="2:9" s="33" customFormat="1" ht="18" customHeight="1" x14ac:dyDescent="0.3">
      <c r="B119" s="102">
        <v>4227</v>
      </c>
      <c r="C119" s="99"/>
      <c r="D119" s="100"/>
      <c r="E119" s="103" t="s">
        <v>110</v>
      </c>
      <c r="F119" s="219"/>
      <c r="G119" s="224"/>
      <c r="H119" s="238">
        <v>795</v>
      </c>
      <c r="I119" s="174"/>
    </row>
    <row r="120" spans="2:9" s="33" customFormat="1" ht="18" customHeight="1" x14ac:dyDescent="0.3">
      <c r="B120" s="266"/>
      <c r="C120" s="267"/>
      <c r="D120" s="268"/>
      <c r="E120" s="72"/>
      <c r="F120" s="225"/>
      <c r="G120" s="229"/>
      <c r="H120" s="239"/>
      <c r="I120" s="176"/>
    </row>
  </sheetData>
  <mergeCells count="32">
    <mergeCell ref="B20:D20"/>
    <mergeCell ref="B21:D21"/>
    <mergeCell ref="B24:D24"/>
    <mergeCell ref="B120:D120"/>
    <mergeCell ref="B25:D25"/>
    <mergeCell ref="B32:D32"/>
    <mergeCell ref="B114:D114"/>
    <mergeCell ref="B81:D81"/>
    <mergeCell ref="B113:D113"/>
    <mergeCell ref="B26:D26"/>
    <mergeCell ref="B67:D67"/>
    <mergeCell ref="B74:D74"/>
    <mergeCell ref="B83:D83"/>
    <mergeCell ref="B88:D88"/>
    <mergeCell ref="B94:D94"/>
    <mergeCell ref="B100:D100"/>
    <mergeCell ref="B106:D106"/>
    <mergeCell ref="B2:I2"/>
    <mergeCell ref="B15:D15"/>
    <mergeCell ref="B17:D17"/>
    <mergeCell ref="B4:I4"/>
    <mergeCell ref="B6:E6"/>
    <mergeCell ref="B7:E7"/>
    <mergeCell ref="B10:D10"/>
    <mergeCell ref="B8:D8"/>
    <mergeCell ref="B9:D9"/>
    <mergeCell ref="B11:D11"/>
    <mergeCell ref="B19:D19"/>
    <mergeCell ref="B12:D12"/>
    <mergeCell ref="B14:D14"/>
    <mergeCell ref="B16:D16"/>
    <mergeCell ref="B18:D18"/>
  </mergeCells>
  <pageMargins left="0.7" right="0.7" top="0.75" bottom="0.75" header="0.3" footer="0.3"/>
  <pageSetup paperSize="9" scale="66" fitToHeight="0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0295-718D-4B64-AF11-D73981AF5A9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2</vt:i4>
      </vt:variant>
    </vt:vector>
  </HeadingPairs>
  <TitlesOfParts>
    <vt:vector size="12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List2</vt:lpstr>
      <vt:lpstr>Račun fin prema izvorima f</vt:lpstr>
      <vt:lpstr>Programska klasifikacija</vt:lpstr>
      <vt:lpstr>List3</vt:lpstr>
      <vt:lpstr>List1</vt:lpstr>
      <vt:lpstr>' Račun prihoda i rashoda'!Podrucje_ispisa</vt:lpstr>
      <vt:lpstr>'Rashodi prema funkcijskoj k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Željka Bertak</cp:lastModifiedBy>
  <cp:lastPrinted>2026-07-20T08:13:13Z</cp:lastPrinted>
  <dcterms:created xsi:type="dcterms:W3CDTF">2022-08-12T12:51:27Z</dcterms:created>
  <dcterms:modified xsi:type="dcterms:W3CDTF">2026-07-29T06:25:39Z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